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tavební část" sheetId="2" r:id="rId2"/>
    <sheet name="02 - hromosvod" sheetId="3" r:id="rId3"/>
    <sheet name="03 - VRN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'01 - stavební část'!$C$128:$K$394</definedName>
    <definedName name="_xlnm.Print_Area" localSheetId="1">'01 - stavební část'!$C$4:$J$76,'01 - stavební část'!$C$82:$J$110,'01 - stavební část'!$C$116:$K$394</definedName>
    <definedName name="_xlnm.Print_Titles" localSheetId="1">'01 - stavební část'!$128:$128</definedName>
    <definedName name="_xlnm._FilterDatabase" localSheetId="2" hidden="1">'02 - hromosvod'!$C$117:$K$180</definedName>
    <definedName name="_xlnm.Print_Area" localSheetId="2">'02 - hromosvod'!$C$4:$J$76,'02 - hromosvod'!$C$82:$J$99,'02 - hromosvod'!$C$105:$K$180</definedName>
    <definedName name="_xlnm.Print_Titles" localSheetId="2">'02 - hromosvod'!$117:$117</definedName>
    <definedName name="_xlnm._FilterDatabase" localSheetId="3" hidden="1">'03 - VRN'!$C$120:$K$138</definedName>
    <definedName name="_xlnm.Print_Area" localSheetId="3">'03 - VRN'!$C$4:$J$76,'03 - VRN'!$C$82:$J$102,'03 - VRN'!$C$108:$K$138</definedName>
    <definedName name="_xlnm.Print_Titles" localSheetId="3">'03 - VRN'!$120:$120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37"/>
  <c r="BH137"/>
  <c r="BG137"/>
  <c r="BF137"/>
  <c r="T137"/>
  <c r="T136"/>
  <c r="R137"/>
  <c r="R136"/>
  <c r="P137"/>
  <c r="P136"/>
  <c r="BI134"/>
  <c r="BH134"/>
  <c r="BG134"/>
  <c r="BF134"/>
  <c r="T134"/>
  <c r="T133"/>
  <c r="R134"/>
  <c r="R133"/>
  <c r="P134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T123"/>
  <c r="R124"/>
  <c r="R123"/>
  <c r="P124"/>
  <c r="P123"/>
  <c r="J118"/>
  <c r="J117"/>
  <c r="F117"/>
  <c r="F115"/>
  <c r="E113"/>
  <c r="J92"/>
  <c r="J91"/>
  <c r="F91"/>
  <c r="F89"/>
  <c r="E87"/>
  <c r="J18"/>
  <c r="E18"/>
  <c r="F118"/>
  <c r="J17"/>
  <c r="J12"/>
  <c r="J115"/>
  <c r="E7"/>
  <c r="E85"/>
  <c i="3" r="J37"/>
  <c r="J36"/>
  <c i="1" r="AY96"/>
  <c i="3" r="J35"/>
  <c i="1" r="AX96"/>
  <c i="3" r="BI179"/>
  <c r="BH179"/>
  <c r="BG179"/>
  <c r="BF179"/>
  <c r="T179"/>
  <c r="R179"/>
  <c r="P179"/>
  <c r="BI177"/>
  <c r="BH177"/>
  <c r="BG177"/>
  <c r="BF177"/>
  <c r="T177"/>
  <c r="R177"/>
  <c r="P177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F112"/>
  <c r="E110"/>
  <c r="F89"/>
  <c r="E87"/>
  <c r="J24"/>
  <c r="E24"/>
  <c r="J115"/>
  <c r="J23"/>
  <c r="J21"/>
  <c r="E21"/>
  <c r="J114"/>
  <c r="J20"/>
  <c r="J18"/>
  <c r="E18"/>
  <c r="F92"/>
  <c r="J17"/>
  <c r="J15"/>
  <c r="E15"/>
  <c r="F114"/>
  <c r="J14"/>
  <c r="J12"/>
  <c r="J112"/>
  <c r="E7"/>
  <c r="E85"/>
  <c i="2" r="J37"/>
  <c r="J36"/>
  <c i="1" r="AY95"/>
  <c i="2" r="J35"/>
  <c i="1" r="AX95"/>
  <c i="2" r="BI393"/>
  <c r="BH393"/>
  <c r="BG393"/>
  <c r="BF393"/>
  <c r="T393"/>
  <c r="R393"/>
  <c r="P393"/>
  <c r="BI391"/>
  <c r="BH391"/>
  <c r="BG391"/>
  <c r="BF391"/>
  <c r="T391"/>
  <c r="R391"/>
  <c r="P391"/>
  <c r="BI388"/>
  <c r="BH388"/>
  <c r="BG388"/>
  <c r="BF388"/>
  <c r="T388"/>
  <c r="R388"/>
  <c r="P388"/>
  <c r="BI385"/>
  <c r="BH385"/>
  <c r="BG385"/>
  <c r="BF385"/>
  <c r="T385"/>
  <c r="R385"/>
  <c r="P385"/>
  <c r="BI383"/>
  <c r="BH383"/>
  <c r="BG383"/>
  <c r="BF383"/>
  <c r="T383"/>
  <c r="R383"/>
  <c r="P383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71"/>
  <c r="BH371"/>
  <c r="BG371"/>
  <c r="BF371"/>
  <c r="T371"/>
  <c r="R371"/>
  <c r="P371"/>
  <c r="BI368"/>
  <c r="BH368"/>
  <c r="BG368"/>
  <c r="BF368"/>
  <c r="T368"/>
  <c r="R368"/>
  <c r="P368"/>
  <c r="BI365"/>
  <c r="BH365"/>
  <c r="BG365"/>
  <c r="BF365"/>
  <c r="T365"/>
  <c r="R365"/>
  <c r="P365"/>
  <c r="BI362"/>
  <c r="BH362"/>
  <c r="BG362"/>
  <c r="BF362"/>
  <c r="T362"/>
  <c r="R362"/>
  <c r="P362"/>
  <c r="BI359"/>
  <c r="BH359"/>
  <c r="BG359"/>
  <c r="BF359"/>
  <c r="T359"/>
  <c r="R359"/>
  <c r="P359"/>
  <c r="BI356"/>
  <c r="BH356"/>
  <c r="BG356"/>
  <c r="BF356"/>
  <c r="T356"/>
  <c r="R356"/>
  <c r="P356"/>
  <c r="BI353"/>
  <c r="BH353"/>
  <c r="BG353"/>
  <c r="BF353"/>
  <c r="T353"/>
  <c r="R353"/>
  <c r="P353"/>
  <c r="BI350"/>
  <c r="BH350"/>
  <c r="BG350"/>
  <c r="BF350"/>
  <c r="T350"/>
  <c r="R350"/>
  <c r="P350"/>
  <c r="BI348"/>
  <c r="BH348"/>
  <c r="BG348"/>
  <c r="BF348"/>
  <c r="T348"/>
  <c r="R348"/>
  <c r="P348"/>
  <c r="BI343"/>
  <c r="BH343"/>
  <c r="BG343"/>
  <c r="BF343"/>
  <c r="T343"/>
  <c r="R343"/>
  <c r="P343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22"/>
  <c r="BH322"/>
  <c r="BG322"/>
  <c r="BF322"/>
  <c r="T322"/>
  <c r="R322"/>
  <c r="P322"/>
  <c r="BI319"/>
  <c r="BH319"/>
  <c r="BG319"/>
  <c r="BF319"/>
  <c r="T319"/>
  <c r="R319"/>
  <c r="P319"/>
  <c r="BI316"/>
  <c r="BH316"/>
  <c r="BG316"/>
  <c r="BF316"/>
  <c r="T316"/>
  <c r="R316"/>
  <c r="P316"/>
  <c r="BI311"/>
  <c r="BH311"/>
  <c r="BG311"/>
  <c r="BF311"/>
  <c r="T311"/>
  <c r="R311"/>
  <c r="P311"/>
  <c r="BI308"/>
  <c r="BH308"/>
  <c r="BG308"/>
  <c r="BF308"/>
  <c r="T308"/>
  <c r="R308"/>
  <c r="P308"/>
  <c r="BI306"/>
  <c r="BH306"/>
  <c r="BG306"/>
  <c r="BF306"/>
  <c r="T306"/>
  <c r="R306"/>
  <c r="P306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8"/>
  <c r="BH278"/>
  <c r="BG278"/>
  <c r="BF278"/>
  <c r="T278"/>
  <c r="R278"/>
  <c r="P278"/>
  <c r="BI273"/>
  <c r="BH273"/>
  <c r="BG273"/>
  <c r="BF273"/>
  <c r="T273"/>
  <c r="R273"/>
  <c r="P273"/>
  <c r="BI271"/>
  <c r="BH271"/>
  <c r="BG271"/>
  <c r="BF271"/>
  <c r="T271"/>
  <c r="R271"/>
  <c r="P271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6"/>
  <c r="BH236"/>
  <c r="BG236"/>
  <c r="BF236"/>
  <c r="T236"/>
  <c r="R236"/>
  <c r="P236"/>
  <c r="BI231"/>
  <c r="BH231"/>
  <c r="BG231"/>
  <c r="BF231"/>
  <c r="T231"/>
  <c r="R231"/>
  <c r="P231"/>
  <c r="BI229"/>
  <c r="BH229"/>
  <c r="BG229"/>
  <c r="BF229"/>
  <c r="T229"/>
  <c r="R229"/>
  <c r="P229"/>
  <c r="BI222"/>
  <c r="BH222"/>
  <c r="BG222"/>
  <c r="BF222"/>
  <c r="T222"/>
  <c r="R222"/>
  <c r="P222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4"/>
  <c r="BH204"/>
  <c r="BG204"/>
  <c r="BF204"/>
  <c r="T204"/>
  <c r="R204"/>
  <c r="P204"/>
  <c r="BI199"/>
  <c r="BH199"/>
  <c r="BG199"/>
  <c r="BF199"/>
  <c r="T199"/>
  <c r="R199"/>
  <c r="P199"/>
  <c r="BI196"/>
  <c r="BH196"/>
  <c r="BG196"/>
  <c r="BF196"/>
  <c r="T196"/>
  <c r="T195"/>
  <c r="R196"/>
  <c r="R195"/>
  <c r="P196"/>
  <c r="P195"/>
  <c r="BI192"/>
  <c r="BH192"/>
  <c r="BG192"/>
  <c r="BF192"/>
  <c r="T192"/>
  <c r="T191"/>
  <c r="R192"/>
  <c r="R191"/>
  <c r="P192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0"/>
  <c r="BH160"/>
  <c r="BG160"/>
  <c r="BF160"/>
  <c r="T160"/>
  <c r="R160"/>
  <c r="P160"/>
  <c r="BI158"/>
  <c r="BH158"/>
  <c r="BG158"/>
  <c r="BF158"/>
  <c r="T158"/>
  <c r="R158"/>
  <c r="P158"/>
  <c r="BI154"/>
  <c r="BH154"/>
  <c r="BG154"/>
  <c r="BF154"/>
  <c r="T154"/>
  <c r="R154"/>
  <c r="P154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2"/>
  <c r="BH132"/>
  <c r="BG132"/>
  <c r="BF132"/>
  <c r="T132"/>
  <c r="T131"/>
  <c r="R132"/>
  <c r="R131"/>
  <c r="P132"/>
  <c r="P131"/>
  <c r="J126"/>
  <c r="J125"/>
  <c r="F125"/>
  <c r="F123"/>
  <c r="E121"/>
  <c r="J92"/>
  <c r="J91"/>
  <c r="F91"/>
  <c r="F89"/>
  <c r="E87"/>
  <c r="J18"/>
  <c r="E18"/>
  <c r="F126"/>
  <c r="J17"/>
  <c r="J12"/>
  <c r="J123"/>
  <c r="E7"/>
  <c r="E119"/>
  <c i="1" r="L90"/>
  <c r="AM90"/>
  <c r="AM89"/>
  <c r="L89"/>
  <c r="AM87"/>
  <c r="L87"/>
  <c r="L85"/>
  <c r="L84"/>
  <c i="4" r="BK137"/>
  <c r="BK134"/>
  <c r="BK131"/>
  <c r="J129"/>
  <c r="J127"/>
  <c r="J124"/>
  <c i="3" r="J179"/>
  <c r="BK177"/>
  <c r="BK173"/>
  <c r="J171"/>
  <c r="BK169"/>
  <c r="J167"/>
  <c r="BK165"/>
  <c r="J163"/>
  <c r="J161"/>
  <c r="J159"/>
  <c r="J157"/>
  <c r="J155"/>
  <c r="BK153"/>
  <c r="BK151"/>
  <c r="BK149"/>
  <c r="BK147"/>
  <c r="J145"/>
  <c r="BK143"/>
  <c r="BK133"/>
  <c r="BK131"/>
  <c r="BK129"/>
  <c r="BK127"/>
  <c r="J125"/>
  <c r="BK123"/>
  <c r="J121"/>
  <c i="2" r="J383"/>
  <c r="J377"/>
  <c r="J374"/>
  <c r="J371"/>
  <c r="BK368"/>
  <c r="J365"/>
  <c r="J359"/>
  <c r="BK356"/>
  <c r="J353"/>
  <c r="BK348"/>
  <c r="J337"/>
  <c r="BK334"/>
  <c r="BK328"/>
  <c r="BK325"/>
  <c r="J322"/>
  <c r="BK316"/>
  <c r="J306"/>
  <c r="BK302"/>
  <c r="J299"/>
  <c r="J296"/>
  <c r="J294"/>
  <c r="J292"/>
  <c r="J285"/>
  <c r="BK283"/>
  <c r="J281"/>
  <c r="BK278"/>
  <c r="J273"/>
  <c r="J265"/>
  <c r="J263"/>
  <c r="BK258"/>
  <c r="BK256"/>
  <c r="BK253"/>
  <c r="BK250"/>
  <c r="BK248"/>
  <c r="J239"/>
  <c r="BK236"/>
  <c r="J231"/>
  <c r="BK222"/>
  <c r="J178"/>
  <c r="BK176"/>
  <c r="J172"/>
  <c r="BK146"/>
  <c r="BK144"/>
  <c r="BK142"/>
  <c r="J140"/>
  <c r="J138"/>
  <c r="BK132"/>
  <c i="1" r="AS94"/>
  <c i="4" r="J137"/>
  <c r="J134"/>
  <c r="J131"/>
  <c r="BK129"/>
  <c r="BK127"/>
  <c r="BK124"/>
  <c i="3" r="BK179"/>
  <c r="J177"/>
  <c r="BK171"/>
  <c r="J169"/>
  <c r="BK167"/>
  <c r="J165"/>
  <c r="BK163"/>
  <c r="BK161"/>
  <c r="BK159"/>
  <c r="BK157"/>
  <c r="BK155"/>
  <c r="J153"/>
  <c r="J151"/>
  <c r="J149"/>
  <c r="J147"/>
  <c r="BK145"/>
  <c r="J143"/>
  <c r="J141"/>
  <c r="J139"/>
  <c r="J137"/>
  <c r="J135"/>
  <c r="J129"/>
  <c r="J127"/>
  <c i="2" r="J385"/>
  <c r="BK383"/>
  <c r="J380"/>
  <c r="BK353"/>
  <c r="BK350"/>
  <c r="J348"/>
  <c r="BK343"/>
  <c r="BK337"/>
  <c r="J331"/>
  <c r="BK322"/>
  <c r="J319"/>
  <c r="J316"/>
  <c r="BK311"/>
  <c r="BK308"/>
  <c r="BK290"/>
  <c r="BK287"/>
  <c r="BK285"/>
  <c r="BK273"/>
  <c r="J271"/>
  <c r="BK267"/>
  <c r="BK263"/>
  <c r="J260"/>
  <c r="J253"/>
  <c r="J245"/>
  <c r="J243"/>
  <c r="J241"/>
  <c r="BK231"/>
  <c r="J222"/>
  <c r="BK215"/>
  <c r="BK213"/>
  <c r="J211"/>
  <c r="J209"/>
  <c r="J204"/>
  <c r="BK199"/>
  <c r="J196"/>
  <c r="BK189"/>
  <c r="BK187"/>
  <c r="J185"/>
  <c r="J170"/>
  <c r="J168"/>
  <c r="J149"/>
  <c r="J142"/>
  <c r="BK140"/>
  <c r="J136"/>
  <c r="J132"/>
  <c i="3" r="BK141"/>
  <c r="BK135"/>
  <c r="J133"/>
  <c r="J131"/>
  <c r="BK121"/>
  <c r="BK119"/>
  <c i="2" r="BK393"/>
  <c r="J393"/>
  <c r="BK391"/>
  <c r="J391"/>
  <c r="BK388"/>
  <c r="BK385"/>
  <c r="BK380"/>
  <c r="BK371"/>
  <c r="J368"/>
  <c r="BK362"/>
  <c r="BK359"/>
  <c r="BK340"/>
  <c r="BK331"/>
  <c r="J328"/>
  <c r="J325"/>
  <c r="BK319"/>
  <c r="J311"/>
  <c r="BK299"/>
  <c r="BK294"/>
  <c r="BK292"/>
  <c r="J290"/>
  <c r="J287"/>
  <c r="J283"/>
  <c r="BK281"/>
  <c r="J278"/>
  <c r="BK271"/>
  <c r="J267"/>
  <c r="BK265"/>
  <c r="J250"/>
  <c r="BK243"/>
  <c r="BK241"/>
  <c r="BK239"/>
  <c r="J236"/>
  <c r="BK229"/>
  <c r="J215"/>
  <c r="BK211"/>
  <c r="BK196"/>
  <c r="BK192"/>
  <c r="J187"/>
  <c r="J183"/>
  <c r="BK180"/>
  <c r="BK178"/>
  <c r="J176"/>
  <c r="BK170"/>
  <c r="BK168"/>
  <c r="BK165"/>
  <c r="J160"/>
  <c r="BK158"/>
  <c r="BK154"/>
  <c r="BK149"/>
  <c r="J146"/>
  <c r="BK138"/>
  <c i="3" r="J173"/>
  <c r="BK139"/>
  <c r="BK137"/>
  <c r="BK125"/>
  <c r="J123"/>
  <c r="J119"/>
  <c i="2" r="J388"/>
  <c r="BK377"/>
  <c r="BK374"/>
  <c r="BK365"/>
  <c r="J362"/>
  <c r="J356"/>
  <c r="J350"/>
  <c r="J343"/>
  <c r="J340"/>
  <c r="J334"/>
  <c r="J308"/>
  <c r="BK306"/>
  <c r="J302"/>
  <c r="BK296"/>
  <c r="BK260"/>
  <c r="J258"/>
  <c r="J256"/>
  <c r="J248"/>
  <c r="BK245"/>
  <c r="J229"/>
  <c r="J213"/>
  <c r="BK209"/>
  <c r="BK204"/>
  <c r="J199"/>
  <c r="J192"/>
  <c r="J189"/>
  <c r="BK185"/>
  <c r="BK183"/>
  <c r="J180"/>
  <c r="BK172"/>
  <c r="J165"/>
  <c r="BK160"/>
  <c r="J158"/>
  <c r="J154"/>
  <c r="J144"/>
  <c r="BK136"/>
  <c l="1" r="T135"/>
  <c r="T130"/>
  <c r="R148"/>
  <c r="T175"/>
  <c r="P198"/>
  <c r="P194"/>
  <c r="T252"/>
  <c r="P370"/>
  <c r="BK387"/>
  <c r="J387"/>
  <c r="J109"/>
  <c r="BK135"/>
  <c r="J135"/>
  <c r="J99"/>
  <c r="BK148"/>
  <c r="J148"/>
  <c r="J100"/>
  <c r="R175"/>
  <c r="R198"/>
  <c r="R194"/>
  <c r="R252"/>
  <c r="R370"/>
  <c r="P376"/>
  <c r="P387"/>
  <c r="R135"/>
  <c r="R130"/>
  <c r="R129"/>
  <c r="T148"/>
  <c r="P175"/>
  <c r="T198"/>
  <c r="T194"/>
  <c r="P252"/>
  <c r="BK376"/>
  <c r="J376"/>
  <c r="J108"/>
  <c r="R376"/>
  <c r="T387"/>
  <c i="3" r="P176"/>
  <c r="P175"/>
  <c r="P118"/>
  <c i="1" r="AU96"/>
  <c i="3" r="T176"/>
  <c r="T175"/>
  <c r="T118"/>
  <c i="2" r="P135"/>
  <c r="P130"/>
  <c r="P129"/>
  <c i="1" r="AU95"/>
  <c i="2" r="P148"/>
  <c r="BK175"/>
  <c r="J175"/>
  <c r="J101"/>
  <c r="BK198"/>
  <c r="J198"/>
  <c r="J105"/>
  <c r="BK252"/>
  <c r="J252"/>
  <c r="J106"/>
  <c r="BK370"/>
  <c r="J370"/>
  <c r="J107"/>
  <c r="T370"/>
  <c r="T376"/>
  <c r="R387"/>
  <c i="3" r="BK176"/>
  <c r="J176"/>
  <c r="J98"/>
  <c r="R176"/>
  <c r="R175"/>
  <c r="R118"/>
  <c i="4" r="BK126"/>
  <c r="J126"/>
  <c r="J99"/>
  <c r="P126"/>
  <c r="P122"/>
  <c r="P121"/>
  <c i="1" r="AU97"/>
  <c i="4" r="R126"/>
  <c r="R122"/>
  <c r="R121"/>
  <c r="T126"/>
  <c r="T122"/>
  <c r="T121"/>
  <c i="2" r="J89"/>
  <c r="F92"/>
  <c r="BE138"/>
  <c r="BE146"/>
  <c r="BE165"/>
  <c r="BE168"/>
  <c r="BE170"/>
  <c r="BE172"/>
  <c r="BE176"/>
  <c r="BE213"/>
  <c r="BE222"/>
  <c r="BE236"/>
  <c r="BE239"/>
  <c r="BE263"/>
  <c r="BE267"/>
  <c r="BE271"/>
  <c r="BE273"/>
  <c r="BE278"/>
  <c r="BE285"/>
  <c r="BE290"/>
  <c r="BE292"/>
  <c r="BE308"/>
  <c r="BE316"/>
  <c r="BE319"/>
  <c r="BE325"/>
  <c r="BE328"/>
  <c r="BE343"/>
  <c r="BE383"/>
  <c r="BE385"/>
  <c i="3" r="E108"/>
  <c r="BE121"/>
  <c r="BE129"/>
  <c r="BE131"/>
  <c r="BE135"/>
  <c i="2" r="E85"/>
  <c r="BE132"/>
  <c r="BE136"/>
  <c r="BE142"/>
  <c r="BE144"/>
  <c r="BE183"/>
  <c r="BE189"/>
  <c r="BE196"/>
  <c r="BE199"/>
  <c r="BE204"/>
  <c r="BE215"/>
  <c r="BE245"/>
  <c r="BE250"/>
  <c r="BE253"/>
  <c r="BE256"/>
  <c r="BE258"/>
  <c r="BE260"/>
  <c r="BE283"/>
  <c r="BE302"/>
  <c r="BE311"/>
  <c r="BE322"/>
  <c r="BE337"/>
  <c r="BE348"/>
  <c r="BE350"/>
  <c r="BE353"/>
  <c r="BE374"/>
  <c r="BE377"/>
  <c r="BE388"/>
  <c r="BE391"/>
  <c r="BE393"/>
  <c r="BK195"/>
  <c r="BK194"/>
  <c r="J194"/>
  <c r="J103"/>
  <c i="3" r="J89"/>
  <c r="J91"/>
  <c r="BE125"/>
  <c r="BE127"/>
  <c r="BE137"/>
  <c i="2" r="BE154"/>
  <c r="BE160"/>
  <c r="BE192"/>
  <c r="BE209"/>
  <c r="BE248"/>
  <c r="BE265"/>
  <c r="BE281"/>
  <c r="BE294"/>
  <c r="BE296"/>
  <c r="BE299"/>
  <c r="BE331"/>
  <c r="BE334"/>
  <c r="BE356"/>
  <c r="BE362"/>
  <c r="BE365"/>
  <c r="BE371"/>
  <c i="3" r="F91"/>
  <c r="J92"/>
  <c r="F115"/>
  <c r="BE119"/>
  <c r="BE123"/>
  <c r="BE141"/>
  <c r="BE143"/>
  <c r="BE145"/>
  <c r="BE153"/>
  <c r="BE155"/>
  <c r="BE159"/>
  <c r="BE161"/>
  <c r="BE165"/>
  <c r="BE167"/>
  <c r="BE171"/>
  <c r="BE173"/>
  <c r="BE177"/>
  <c i="4" r="J89"/>
  <c r="F92"/>
  <c r="E111"/>
  <c r="BE124"/>
  <c r="BE127"/>
  <c r="BE137"/>
  <c i="2" r="BE140"/>
  <c r="BE149"/>
  <c r="BE158"/>
  <c r="BE178"/>
  <c r="BE180"/>
  <c r="BE185"/>
  <c r="BE187"/>
  <c r="BE211"/>
  <c r="BE229"/>
  <c r="BE231"/>
  <c r="BE241"/>
  <c r="BE243"/>
  <c r="BE287"/>
  <c r="BE306"/>
  <c r="BE340"/>
  <c r="BE359"/>
  <c r="BE368"/>
  <c r="BE380"/>
  <c r="BK131"/>
  <c r="J131"/>
  <c r="J98"/>
  <c r="BK191"/>
  <c r="J191"/>
  <c r="J102"/>
  <c i="3" r="BE133"/>
  <c r="BE139"/>
  <c r="BE147"/>
  <c r="BE149"/>
  <c r="BE151"/>
  <c r="BE157"/>
  <c r="BE163"/>
  <c r="BE169"/>
  <c r="BE179"/>
  <c i="4" r="BE129"/>
  <c r="BE131"/>
  <c r="BE134"/>
  <c r="BK123"/>
  <c r="J123"/>
  <c r="J98"/>
  <c r="BK133"/>
  <c r="J133"/>
  <c r="J100"/>
  <c r="BK136"/>
  <c r="J136"/>
  <c r="J101"/>
  <c i="2" r="F37"/>
  <c i="1" r="BD95"/>
  <c i="3" r="F37"/>
  <c i="1" r="BD96"/>
  <c i="3" r="F35"/>
  <c i="1" r="BB96"/>
  <c i="4" r="F34"/>
  <c i="1" r="BA97"/>
  <c i="4" r="F37"/>
  <c i="1" r="BD97"/>
  <c i="2" r="F36"/>
  <c i="1" r="BC95"/>
  <c i="2" r="F35"/>
  <c i="1" r="BB95"/>
  <c i="2" r="J34"/>
  <c i="1" r="AW95"/>
  <c i="4" r="F36"/>
  <c i="1" r="BC97"/>
  <c i="2" r="F34"/>
  <c i="1" r="BA95"/>
  <c i="3" r="F34"/>
  <c i="1" r="BA96"/>
  <c i="3" r="J34"/>
  <c i="1" r="AW96"/>
  <c i="4" r="J34"/>
  <c i="1" r="AW97"/>
  <c i="3" r="F36"/>
  <c i="1" r="BC96"/>
  <c i="4" r="F35"/>
  <c i="1" r="BB97"/>
  <c i="2" l="1" r="T129"/>
  <c r="BK130"/>
  <c r="J130"/>
  <c r="J97"/>
  <c r="J195"/>
  <c r="J104"/>
  <c i="3" r="BK175"/>
  <c r="J175"/>
  <c r="J97"/>
  <c i="4" r="BK122"/>
  <c r="J122"/>
  <c r="J97"/>
  <c i="1" r="BA94"/>
  <c r="W30"/>
  <c i="3" r="J33"/>
  <c i="1" r="AV96"/>
  <c r="AT96"/>
  <c i="4" r="J33"/>
  <c i="1" r="AV97"/>
  <c r="AT97"/>
  <c r="BC94"/>
  <c r="W32"/>
  <c r="AU94"/>
  <c i="2" r="J33"/>
  <c i="1" r="AV95"/>
  <c r="AT95"/>
  <c i="2" r="F33"/>
  <c i="1" r="AZ95"/>
  <c r="BB94"/>
  <c r="W31"/>
  <c i="4" r="F33"/>
  <c i="1" r="AZ97"/>
  <c r="BD94"/>
  <c r="W33"/>
  <c i="3" r="F33"/>
  <c i="1" r="AZ96"/>
  <c i="2" l="1" r="BK129"/>
  <c r="J129"/>
  <c r="J96"/>
  <c i="3" r="BK118"/>
  <c r="J118"/>
  <c r="J96"/>
  <c i="4" r="BK121"/>
  <c r="J121"/>
  <c r="J96"/>
  <c i="1" r="AZ94"/>
  <c r="AV94"/>
  <c r="AK29"/>
  <c r="AX94"/>
  <c r="AW94"/>
  <c r="AK30"/>
  <c r="AY94"/>
  <c l="1" r="W29"/>
  <c i="2" r="J30"/>
  <c i="1" r="AG95"/>
  <c r="AN95"/>
  <c i="3" r="J30"/>
  <c i="1" r="AG96"/>
  <c r="AN96"/>
  <c i="4" r="J30"/>
  <c i="1" r="AG97"/>
  <c r="AN97"/>
  <c r="AT94"/>
  <c i="4" l="1" r="J39"/>
  <c i="2" r="J39"/>
  <c i="3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<sst xmlns="http://schemas.openxmlformats.org/spreadsheetml/2006/main">
  <si>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</si>
  <si>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</si>
  <si>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</si>
  <si>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</si>
  <si>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</si>
  <si>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{070ff62a-7739-4ac8-b7e6-be0d9f43ed18}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</si>
  <si>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</si>
  <si>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</si>
  <si>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</si>
  <si>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</si>
  <si>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</si>
  <si>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</si>
  <si>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</si>
  <si>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</si>
  <si>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20210112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</si>
  <si>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</si>
  <si>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</si>
  <si>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střechy ZŠ Jílové</t>
  </si>
  <si>
    <t>KSO:</t>
  </si>
  <si>
    <t>CC-CZ:</t>
  </si>
  <si>
    <t>Místo:</t>
  </si>
  <si>
    <t>Jílové</t>
  </si>
  <si>
    <t>Datum:</t>
  </si>
  <si>
    <t>12. 1. 2021</t>
  </si>
  <si>
    <t>Zadavatel:</t>
  </si>
  <si>
    <t>IČ:</t>
  </si>
  <si>
    <t>Obec Jílové u DC</t>
  </si>
  <si>
    <t>DIČ:</t>
  </si>
  <si>
    <t>Uchazeč:</t>
  </si>
  <si>
    <t>Vyplň údaj</t>
  </si>
  <si>
    <t>Projektant:</t>
  </si>
  <si>
    <t>Atelier AK</t>
  </si>
  <si>
    <t>True</t>
  </si>
  <si>
    <t>Zpracovatel:</t>
  </si>
  <si>
    <t>J. Nešněra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</si>
  <si>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</si>
  <si>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</si>
  <si>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</si>
  <si>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</si>
  <si>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</si>
  <si>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</si>
  <si>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</si>
  <si>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</si>
  <si>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</si>
  <si>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</si>
  <si>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</si>
  <si>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</si>
  <si>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</si>
  <si>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</si>
  <si>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</si>
  <si>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</si>
  <si>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</si>
  <si>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</si>
  <si>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</si>
  <si>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</si>
  <si>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</si>
  <si>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</si>
  <si>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</si>
  <si>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</si>
  <si>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</si>
  <si>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</si>
  <si>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</si>
  <si>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</si>
  <si>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</si>
  <si>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</si>
  <si>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</si>
  <si>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</si>
  <si>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</si>
  <si>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</si>
  <si>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</si>
  <si>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</si>
  <si>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</si>
  <si>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</si>
  <si>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</si>
  <si>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</si>
  <si>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</si>
  <si>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</si>
  <si>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</si>
  <si>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</si>
  <si>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</si>
  <si>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</si>
  <si>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</si>
  <si>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</si>
  <si>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</si>
  <si>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</si>
  <si>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{95315a67-b77b-4417-b532-d21ab0f0c050}</t>
  </si>
  <si>
    <t>2</t>
  </si>
  <si>
    <t>02</t>
  </si>
  <si>
    <t>hromosvod</t>
  </si>
  <si>
    <t>{306ae0b1-b3a3-4dd3-8882-c28889790381}</t>
  </si>
  <si>
    <t>03</t>
  </si>
  <si>
    <t>VRN</t>
  </si>
  <si>
    <t>{4e5e680f-19fb-421b-b2be-e12685f1ade8}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</si>
  <si>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</si>
  <si>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</si>
  <si>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</si>
  <si>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</si>
  <si>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</si>
  <si>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</si>
  <si>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</si>
  <si>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</si>
  <si>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</si>
  <si>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</si>
  <si>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</si>
  <si>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</si>
  <si>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</si>
  <si>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</si>
  <si>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</si>
  <si>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</si>
  <si>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</si>
  <si>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</si>
  <si>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</si>
  <si>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</si>
  <si>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</si>
  <si>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</si>
  <si>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</si>
  <si>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</si>
  <si>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</si>
  <si>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</si>
  <si>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</si>
  <si>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</si>
  <si>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</si>
  <si>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</si>
  <si>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</si>
  <si>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</si>
  <si>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</si>
  <si>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</si>
  <si>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</si>
  <si>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</si>
  <si>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</si>
  <si>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</si>
  <si>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</si>
  <si>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</si>
  <si>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316381115</t>
  </si>
  <si>
    <t>Komínové krycí desky tl do 80 mm z betonu tř. C 12/15 až C 16/20 s přesahy do 70 mm</t>
  </si>
  <si>
    <t>m2</t>
  </si>
  <si>
    <t>CS ÚRS 2021 01</t>
  </si>
  <si>
    <t>4</t>
  </si>
  <si>
    <t>1022484910</t>
  </si>
  <si>
    <t>PP</t>
  </si>
  <si>
    <t xml:space="preserve">Komínové krycí desky z betonu  tř. C 12/15 až C 16/20 s případnou konstrukční obvodovou výztuží včetně bednění, s potěrem nebo s povrchem vyhlazeným ve spádu k okrajům, s přesahem do 70 mm sešikmeným v podhledu proti zatékání, tl. přes 50 do 80 mm</t>
  </si>
  <si>
    <t>VV</t>
  </si>
  <si>
    <t>0,03</t>
  </si>
  <si>
    <t>6</t>
  </si>
  <si>
    <t>Úpravy povrchů, podlahy a osazování výplní</t>
  </si>
  <si>
    <t>622131101</t>
  </si>
  <si>
    <t>Cementový postřik vnějších stěn nanášený celoplošně ručně</t>
  </si>
  <si>
    <t>-1061353696</t>
  </si>
  <si>
    <t xml:space="preserve">Podkladní a spojovací vrstva vnějších omítaných ploch  cementový postřik nanášený ručně celoplošně stěn</t>
  </si>
  <si>
    <t>622321121</t>
  </si>
  <si>
    <t>Vápenocementová omítka hladká jednovrstvá vnějších stěn nanášená ručně</t>
  </si>
  <si>
    <t>-1621545135</t>
  </si>
  <si>
    <t xml:space="preserve">Omítka vápenocementová vnějších ploch  nanášená ručně jednovrstvá, tloušťky do 15 mm hladká stěn</t>
  </si>
  <si>
    <t>622321191</t>
  </si>
  <si>
    <t>Příplatek k vápenocementové omítce vnějších stěn za každých dalších 5 mm tloušťky ručně</t>
  </si>
  <si>
    <t>-1421778936</t>
  </si>
  <si>
    <t xml:space="preserve">Omítka vápenocementová vnějších ploch  nanášená ručně Příplatek k cenám za každých dalších i započatých 5 mm tloušťky omítky přes 15 mm stěn</t>
  </si>
  <si>
    <t>5</t>
  </si>
  <si>
    <t>622635091</t>
  </si>
  <si>
    <t>Oprava spárování komínového zdiva MC v rozsahu 1000 %</t>
  </si>
  <si>
    <t>-1653309205</t>
  </si>
  <si>
    <t xml:space="preserve">Oprava spárování cihelného zdiva cementovou maltou  včetně vysekání a vyčištění spár komínového nad střechou, v rozsahu opravované plochy přes 40 do 50 %</t>
  </si>
  <si>
    <t>644941111</t>
  </si>
  <si>
    <t>Osazování ventilačních mřížek velikosti do 150 x 200 mm</t>
  </si>
  <si>
    <t>kus</t>
  </si>
  <si>
    <t>-238074206</t>
  </si>
  <si>
    <t xml:space="preserve">Montáž průvětrníků nebo mřížek odvětrávacích  velikosti do 150 x 200 mm</t>
  </si>
  <si>
    <t>7</t>
  </si>
  <si>
    <t>M</t>
  </si>
  <si>
    <t>55341420</t>
  </si>
  <si>
    <t>průvětrník bez klapek se sítí 150x150mm</t>
  </si>
  <si>
    <t>8</t>
  </si>
  <si>
    <t>-1484128289</t>
  </si>
  <si>
    <t>9</t>
  </si>
  <si>
    <t>Ostatní konstrukce a práce, bourání</t>
  </si>
  <si>
    <t>941211112</t>
  </si>
  <si>
    <t>Montáž lešení řadového rámového lehkého zatížení do 200 kg/m2 š do 0,9 m v do 25 m</t>
  </si>
  <si>
    <t>619256821</t>
  </si>
  <si>
    <t xml:space="preserve">Montáž lešení řadového rámového lehkého pracovního s podlahami  s provozním zatížením tř. 3 do 200 kg/m2 šířky tř. SW06 přes 0,6 do 0,9 m, výšky přes 10 do 25 m</t>
  </si>
  <si>
    <t>514+423</t>
  </si>
  <si>
    <t>572+463</t>
  </si>
  <si>
    <t>Součet</t>
  </si>
  <si>
    <t>941211211</t>
  </si>
  <si>
    <t>Příplatek k lešení řadovému rámovému lehkému š 0,9 m v do 25 m za první a ZKD den použití</t>
  </si>
  <si>
    <t>-978674765</t>
  </si>
  <si>
    <t xml:space="preserve">Montáž lešení řadového rámového lehkého pracovního s podlahami  s provozním zatížením tř. 3 do 200 kg/m2 Příplatek za první a každý další den použití lešení k ceně -1111 nebo -1112</t>
  </si>
  <si>
    <t>1972</t>
  </si>
  <si>
    <t>1972*90 'Přepočtené koeficientem množství</t>
  </si>
  <si>
    <t>10</t>
  </si>
  <si>
    <t>941211812</t>
  </si>
  <si>
    <t>Demontáž lešení řadového rámového lehkého zatížení do 200 kg/m2 š do 0,9 m v do 25 m</t>
  </si>
  <si>
    <t>213477975</t>
  </si>
  <si>
    <t xml:space="preserve">Demontáž lešení řadového rámového lehkého pracovního  s provozním zatížením tř. 3 do 200 kg/m2 šířky tř. SW06 přes 0,6 do 0,9 m, výšky přes 10 do 25 m</t>
  </si>
  <si>
    <t>11</t>
  </si>
  <si>
    <t>962032631</t>
  </si>
  <si>
    <t>Bourání zdiva komínového nad střechou z cihel na MV nebo MVC</t>
  </si>
  <si>
    <t>m3</t>
  </si>
  <si>
    <t>-506099425</t>
  </si>
  <si>
    <t xml:space="preserve">Bourání zdiva nadzákladového z cihel nebo tvárnic  komínového z cihel pálených, šamotových nebo vápenopískových nad střechou na maltu vápennou nebo vápenocementovou</t>
  </si>
  <si>
    <t>1,7"kom3</t>
  </si>
  <si>
    <t>0,03"kom2</t>
  </si>
  <si>
    <t>12</t>
  </si>
  <si>
    <t>978015391</t>
  </si>
  <si>
    <t>Otlučení (osekání) vnější vápenné nebo vápenocementové omítky stupně členitosti 1 a 2 do 100%</t>
  </si>
  <si>
    <t>-76842615</t>
  </si>
  <si>
    <t>Otlučení vápenných nebo vápenocementových omítek vnějších ploch s vyškrabáním spar a s očištěním zdiva stupně členitosti 1 a 2, v rozsahu přes 80 do 100 %</t>
  </si>
  <si>
    <t>7+13</t>
  </si>
  <si>
    <t>13</t>
  </si>
  <si>
    <t>985131311</t>
  </si>
  <si>
    <t>Ruční dočištění ploch stěn, rubu kleneb a podlah ocelových kartáči</t>
  </si>
  <si>
    <t>579165277</t>
  </si>
  <si>
    <t>Očištění ploch stěn, rubu kleneb a podlah ruční dočištění ocelovými kartáči</t>
  </si>
  <si>
    <t>14</t>
  </si>
  <si>
    <t>985311112</t>
  </si>
  <si>
    <t>Reprofilace stěn cementovými sanačními maltami tl 20 mm</t>
  </si>
  <si>
    <t>1996025385</t>
  </si>
  <si>
    <t>Reprofilace betonu sanačními maltami na cementové bázi ručně stěn, tloušťky přes 10 do 20 mm</t>
  </si>
  <si>
    <t>985323112</t>
  </si>
  <si>
    <t>Spojovací můstek reprofilovaného betonu na cementové bázi tl 2 mm</t>
  </si>
  <si>
    <t>118124116</t>
  </si>
  <si>
    <t>Spojovací můstek reprofilovaného betonu na cementové bázi, tloušťky 2 mm</t>
  </si>
  <si>
    <t>1,5"kom1</t>
  </si>
  <si>
    <t>997</t>
  </si>
  <si>
    <t>Přesun sutě</t>
  </si>
  <si>
    <t>16</t>
  </si>
  <si>
    <t>997013002</t>
  </si>
  <si>
    <t>Vyklizení ulehlé suti z prostorů do 15 m2 s naložením z hl do 10 m</t>
  </si>
  <si>
    <t>-143821154</t>
  </si>
  <si>
    <t>Vyklizení ulehlé suti na vzdálenost do 3 m od okraje vyklízeného prostoru nebo s naložením na dopravní prostředek z prostorů o půdorysné ploše do 15 m2 z výšky (hloubky) do 10 m</t>
  </si>
  <si>
    <t>17</t>
  </si>
  <si>
    <t>997013501</t>
  </si>
  <si>
    <t>Odvoz suti a vybouraných hmot na skládku nebo meziskládku do 1 km se složením</t>
  </si>
  <si>
    <t>t</t>
  </si>
  <si>
    <t>-996581304</t>
  </si>
  <si>
    <t xml:space="preserve">Odvoz suti a vybouraných hmot na skládku nebo meziskládku  se složením, na vzdálenost do 1 km</t>
  </si>
  <si>
    <t>18</t>
  </si>
  <si>
    <t>997013509</t>
  </si>
  <si>
    <t>Příplatek k odvozu suti a vybouraných hmot na skládku ZKD 1 km přes 1 km</t>
  </si>
  <si>
    <t>-1271368015</t>
  </si>
  <si>
    <t xml:space="preserve">Odvoz suti a vybouraných hmot na skládku nebo meziskládku  se složením, na vzdálenost Příplatek k ceně za každý další i započatý 1 km přes 1 km</t>
  </si>
  <si>
    <t>21,117*19 'Přepočtené koeficientem množství</t>
  </si>
  <si>
    <t>19</t>
  </si>
  <si>
    <t>997013631</t>
  </si>
  <si>
    <t>Poplatek za uložení na skládce (skládkovné) stavebního odpadu směsného kód odpadu 17 09 04</t>
  </si>
  <si>
    <t>-823700991</t>
  </si>
  <si>
    <t>Poplatek za uložení stavebního odpadu na skládce (skládkovné) směsného stavebního a demoličního zatříděného do Katalogu odpadů pod kódem 17 09 04</t>
  </si>
  <si>
    <t>20</t>
  </si>
  <si>
    <t>997013811</t>
  </si>
  <si>
    <t>Poplatek za uložení na skládce (skládkovné) stavebního odpadu dřevěného kód odpadu 17 02 01</t>
  </si>
  <si>
    <t>1763203219</t>
  </si>
  <si>
    <t>Poplatek za uložení stavebního odpadu na skládce (skládkovné) dřevěného zatříděného do Katalogu odpadů pod kódem 17 02 01</t>
  </si>
  <si>
    <t>997013821</t>
  </si>
  <si>
    <t>Poplatek za uložení na skládce (skládkovné) stavebního odpadu s obsahem azbestu kód odpadu 17 06 05</t>
  </si>
  <si>
    <t>-1046394044</t>
  </si>
  <si>
    <t>Poplatek za uložení stavebního odpadu na skládce (skládkovné) ze stavebních materiálů obsahujících azbest zatříděných do Katalogu odpadů pod kódem 17 06 05</t>
  </si>
  <si>
    <t>22</t>
  </si>
  <si>
    <t>997895R</t>
  </si>
  <si>
    <t>úklid půdy a odstranění expanze</t>
  </si>
  <si>
    <t>soubor</t>
  </si>
  <si>
    <t>-1925951537</t>
  </si>
  <si>
    <t>998</t>
  </si>
  <si>
    <t>Přesun hmot</t>
  </si>
  <si>
    <t>23</t>
  </si>
  <si>
    <t>998011002</t>
  </si>
  <si>
    <t>Přesun hmot pro budovy zděné v do 12 m</t>
  </si>
  <si>
    <t>2049050241</t>
  </si>
  <si>
    <t xml:space="preserve">Přesun hmot pro budovy občanské výstavby, bydlení, výrobu a služby  s nosnou svislou konstrukcí zděnou z cihel, tvárnic nebo kamene vodorovná dopravní vzdálenost do 100 m pro budovy výšky přes 6 do 12 m</t>
  </si>
  <si>
    <t>PSV</t>
  </si>
  <si>
    <t>Práce a dodávky PSV</t>
  </si>
  <si>
    <t>712</t>
  </si>
  <si>
    <t>Povlakové krytiny</t>
  </si>
  <si>
    <t>24</t>
  </si>
  <si>
    <t>712600831</t>
  </si>
  <si>
    <t>Odstranění povlakové krytiny střech přes 30° jednovrstvé</t>
  </si>
  <si>
    <t>2051997097</t>
  </si>
  <si>
    <t xml:space="preserve">Odstranění ze střech šikmých přes 30° do 45°  krytiny povlakové jednovrstvé</t>
  </si>
  <si>
    <t>762</t>
  </si>
  <si>
    <t>Konstrukce tesařské</t>
  </si>
  <si>
    <t>25</t>
  </si>
  <si>
    <t>762083121</t>
  </si>
  <si>
    <t>Impregnace řeziva proti dřevokaznému hmyzu, houbám a plísním máčením třída ohrožení 1 a 2</t>
  </si>
  <si>
    <t>192776774</t>
  </si>
  <si>
    <t xml:space="preserve">Práce společné pro tesařské konstrukce  impregnace řeziva máčením proti dřevokaznému hmyzu, houbám a plísním, třída ohrožení 1 a 2 (dřevo v interiéru)</t>
  </si>
  <si>
    <t>745*0,025</t>
  </si>
  <si>
    <t>26</t>
  </si>
  <si>
    <t>762085112</t>
  </si>
  <si>
    <t>Montáž svorníků nebo šroubů délky do 300 mm</t>
  </si>
  <si>
    <t>-38127304</t>
  </si>
  <si>
    <t xml:space="preserve">Práce společné pro tesařské konstrukce  montáž ocelových spojovacích prostředků (materiál ve specifikaci) svorníků, šroubů délky přes 150 do 300 mm</t>
  </si>
  <si>
    <t>2+4+4</t>
  </si>
  <si>
    <t>27</t>
  </si>
  <si>
    <t>54879004</t>
  </si>
  <si>
    <t>patrona chemická M16x125mm</t>
  </si>
  <si>
    <t>32</t>
  </si>
  <si>
    <t>616086843</t>
  </si>
  <si>
    <t>28</t>
  </si>
  <si>
    <t>54879221</t>
  </si>
  <si>
    <t>šroub kotevní žárový Pz chemické patrony M16x125/148</t>
  </si>
  <si>
    <t>CS ÚRS 2020 01</t>
  </si>
  <si>
    <t>-10123439</t>
  </si>
  <si>
    <t>29</t>
  </si>
  <si>
    <t>26459R</t>
  </si>
  <si>
    <t>Svorník M16</t>
  </si>
  <si>
    <t>1029365397</t>
  </si>
  <si>
    <t>30</t>
  </si>
  <si>
    <t>762331921</t>
  </si>
  <si>
    <t>Vyřezání části střešní vazby průřezové plochy řeziva do 224 cm2 délky do 3 m</t>
  </si>
  <si>
    <t>m</t>
  </si>
  <si>
    <t>-87468946</t>
  </si>
  <si>
    <t>Vyřezání části střešní vazby vázané konstrukce krovů průřezové plochy řeziva přes 120 do 224 cm2, délky vyřezané části krovového prvku do 3 m</t>
  </si>
  <si>
    <t>2,5</t>
  </si>
  <si>
    <t>4+4,2+3</t>
  </si>
  <si>
    <t>2+2,2+3,5+2</t>
  </si>
  <si>
    <t>20+8*9+1,5*15"rezerva</t>
  </si>
  <si>
    <t>31</t>
  </si>
  <si>
    <t>762332132</t>
  </si>
  <si>
    <t>Montáž vázaných kcí krovů pravidelných z hraněného řeziva průřezové plochy do 224 cm2</t>
  </si>
  <si>
    <t>-954262406</t>
  </si>
  <si>
    <t xml:space="preserve">Montáž vázaných konstrukcí krovů  střech pultových, sedlových, valbových, stanových čtvercového nebo obdélníkového půdorysu z řeziva hraněného průřezové plochy přes 120 do 224 cm2</t>
  </si>
  <si>
    <t>2,42*3</t>
  </si>
  <si>
    <t>0,73*3</t>
  </si>
  <si>
    <t>2,33*3</t>
  </si>
  <si>
    <t>3,32*3</t>
  </si>
  <si>
    <t>60512130</t>
  </si>
  <si>
    <t>hranol stavební řezivo průřezu do 224cm2 do dl 6m</t>
  </si>
  <si>
    <t>1428772796</t>
  </si>
  <si>
    <t>33</t>
  </si>
  <si>
    <t>762332922</t>
  </si>
  <si>
    <t>Doplnění části střešní vazby z hranolů průřezové plochy do 224 cm2 včetně materiálu</t>
  </si>
  <si>
    <t>-2096795642</t>
  </si>
  <si>
    <t>Doplnění střešní vazby řezivem (materiál v ceně) průřezové plochy přes 120 do 224 cm2</t>
  </si>
  <si>
    <t>23,4+2*2+4,2*2+1</t>
  </si>
  <si>
    <t>114,5"rezerva</t>
  </si>
  <si>
    <t>34</t>
  </si>
  <si>
    <t>762341047</t>
  </si>
  <si>
    <t>Bednění střech rovných z desek OSB tl 25 mm na pero a drážku šroubovaných na rošt</t>
  </si>
  <si>
    <t>1717764548</t>
  </si>
  <si>
    <t>Bednění a laťování bednění střech rovných sklonu do 60° s vyřezáním otvorů z dřevoštěpkových desek OSB šroubovaných na rošt na pero a drážku, tloušťky desky 25 mm</t>
  </si>
  <si>
    <t>2,5*1,12*4</t>
  </si>
  <si>
    <t>35</t>
  </si>
  <si>
    <t>762341811</t>
  </si>
  <si>
    <t>Demontáž bednění střech z prken</t>
  </si>
  <si>
    <t>-678916697</t>
  </si>
  <si>
    <t xml:space="preserve">Demontáž bednění a laťování  bednění střech rovných, obloukových, sklonu do 60° se všemi nadstřešními konstrukcemi z prken hrubých, hoblovaných tl. do 32 mm</t>
  </si>
  <si>
    <t>36</t>
  </si>
  <si>
    <t>762343913</t>
  </si>
  <si>
    <t>Zabednění otvorů ve střeše prkny tl do 32mm plochy jednotlivě do 8 m2</t>
  </si>
  <si>
    <t>1595226743</t>
  </si>
  <si>
    <t>Zabednění otvorů ve střeše prkny (materiál v ceně) tl. do 32 mm, otvoru plochy jednotlivě přes 4 do 8 m2</t>
  </si>
  <si>
    <t>37</t>
  </si>
  <si>
    <t>762351110</t>
  </si>
  <si>
    <t>Montáž světlíku, větráku nebo dýmníku z hraněného řeziva plochy do 100 cm2</t>
  </si>
  <si>
    <t>1640949152</t>
  </si>
  <si>
    <t xml:space="preserve">Montáž nadstřešních konstrukcí  světlíků, větráků, dýmníků z hraněného řeziva průřezové plochy do 100 cm2</t>
  </si>
  <si>
    <t>38</t>
  </si>
  <si>
    <t>60556100</t>
  </si>
  <si>
    <t>řezivo dubové sušené tl 30mm</t>
  </si>
  <si>
    <t>1818366880</t>
  </si>
  <si>
    <t>2,500*0,3*0,03</t>
  </si>
  <si>
    <t>39</t>
  </si>
  <si>
    <t>762395000</t>
  </si>
  <si>
    <t>Spojovací prostředky krovů, bednění, laťování, nadstřešních konstrukcí</t>
  </si>
  <si>
    <t>282165055</t>
  </si>
  <si>
    <t xml:space="preserve">Spojovací prostředky krovů, bednění a laťování, nadstřešních konstrukcí  svory, prkna, hřebíky, pásová ocel, vruty</t>
  </si>
  <si>
    <t>40</t>
  </si>
  <si>
    <t>998762102</t>
  </si>
  <si>
    <t>Přesun hmot tonážní pro kce tesařské v objektech v do 12 m</t>
  </si>
  <si>
    <t>-170207530</t>
  </si>
  <si>
    <t xml:space="preserve">Přesun hmot pro konstrukce tesařské  stanovený z hmotnosti přesunovaného materiálu vodorovná dopravní vzdálenost do 50 m v objektech výšky přes 6 do 12 m</t>
  </si>
  <si>
    <t>764</t>
  </si>
  <si>
    <t>Konstrukce klempířské</t>
  </si>
  <si>
    <t>41</t>
  </si>
  <si>
    <t>764001821</t>
  </si>
  <si>
    <t>Demontáž krytiny ze svitků nebo tabulí do suti</t>
  </si>
  <si>
    <t>-742159508</t>
  </si>
  <si>
    <t>Demontáž klempířských konstrukcí krytiny ze svitků nebo tabulí do suti</t>
  </si>
  <si>
    <t>17+35</t>
  </si>
  <si>
    <t>42</t>
  </si>
  <si>
    <t>764001841</t>
  </si>
  <si>
    <t>Demontáž krytiny ze šablon do suti</t>
  </si>
  <si>
    <t>-735584890</t>
  </si>
  <si>
    <t>Demontáž klempířských konstrukcí krytiny ze šablon do suti</t>
  </si>
  <si>
    <t>43</t>
  </si>
  <si>
    <t>764001861</t>
  </si>
  <si>
    <t>Demontáž hřebene z hřebenáčů do suti</t>
  </si>
  <si>
    <t>-1555211291</t>
  </si>
  <si>
    <t>Demontáž klempířských konstrukcí oplechování hřebene z hřebenáčů do suti</t>
  </si>
  <si>
    <t>44</t>
  </si>
  <si>
    <t>764001871</t>
  </si>
  <si>
    <t>Demontáž nároží s větrací mřížkou nebo nárožním plechem do suti</t>
  </si>
  <si>
    <t>1403362998</t>
  </si>
  <si>
    <t>Demontáž klempířských konstrukcí oplechování nároží s větrací mřížkou nebo podkladním plechem do suti</t>
  </si>
  <si>
    <t>81,4+3,3</t>
  </si>
  <si>
    <t>45</t>
  </si>
  <si>
    <t>764001891</t>
  </si>
  <si>
    <t>Demontáž úžlabí do suti</t>
  </si>
  <si>
    <t>2063823092</t>
  </si>
  <si>
    <t>Demontáž klempířských konstrukcí oplechování úžlabí do suti</t>
  </si>
  <si>
    <t>46</t>
  </si>
  <si>
    <t>764002414</t>
  </si>
  <si>
    <t>Montáž strukturované oddělovací rohože jakkékoliv rš</t>
  </si>
  <si>
    <t>-1986896818</t>
  </si>
  <si>
    <t>Montáž strukturované oddělovací rohože jakékoli rš</t>
  </si>
  <si>
    <t>47</t>
  </si>
  <si>
    <t>28329043</t>
  </si>
  <si>
    <t>fólie difuzně propustné s nakašírovanou strukturovanou rohoží pod hladkou plechovou krytinu se samolepící páskou v podélném přesahu</t>
  </si>
  <si>
    <t>-175694035</t>
  </si>
  <si>
    <t>P</t>
  </si>
  <si>
    <t>Poznámka k položce:_x000d_
dle skladby "rhe"</t>
  </si>
  <si>
    <t>745*1,15 'Přepočtené koeficientem množství</t>
  </si>
  <si>
    <t>48</t>
  </si>
  <si>
    <t>764002871</t>
  </si>
  <si>
    <t>Demontáž lemování zdí do suti</t>
  </si>
  <si>
    <t>1485696379</t>
  </si>
  <si>
    <t>Demontáž klempířských konstrukcí lemování zdí do suti</t>
  </si>
  <si>
    <t>49</t>
  </si>
  <si>
    <t>764002881</t>
  </si>
  <si>
    <t>Demontáž lemování střešních prostupů do suti</t>
  </si>
  <si>
    <t>1671831684</t>
  </si>
  <si>
    <t>Demontáž klempířských konstrukcí lemování střešních prostupů do suti</t>
  </si>
  <si>
    <t>0,3</t>
  </si>
  <si>
    <t>0,6*0,6*9</t>
  </si>
  <si>
    <t>50</t>
  </si>
  <si>
    <t>764004801</t>
  </si>
  <si>
    <t>Demontáž podokapního žlabu do suti</t>
  </si>
  <si>
    <t>460352336</t>
  </si>
  <si>
    <t>Demontáž klempířských konstrukcí žlabu podokapního do suti</t>
  </si>
  <si>
    <t>21,7+9,2</t>
  </si>
  <si>
    <t>51</t>
  </si>
  <si>
    <t>764004821</t>
  </si>
  <si>
    <t>Demontáž nástřešního žlabu do suti</t>
  </si>
  <si>
    <t>163024316</t>
  </si>
  <si>
    <t>Demontáž klempířských konstrukcí žlabu nástřešního do suti</t>
  </si>
  <si>
    <t>52</t>
  </si>
  <si>
    <t>764004861</t>
  </si>
  <si>
    <t>Demontáž svodu do suti</t>
  </si>
  <si>
    <t>-2044461827</t>
  </si>
  <si>
    <t>Demontáž klempířských konstrukcí svodu do suti</t>
  </si>
  <si>
    <t>53</t>
  </si>
  <si>
    <t>764101103</t>
  </si>
  <si>
    <t>Montáž krytiny střechy rovné drážkováním ze svitků rš do 600 mm sklonu do 60°</t>
  </si>
  <si>
    <t>1474768173</t>
  </si>
  <si>
    <t>Montáž krytiny z plechu s úpravou u okapů, prostupů a výčnělků střechy rovné drážkováním ze svitků šířky do 600 mm, sklon střechy přes 30 do 60°</t>
  </si>
  <si>
    <t>54</t>
  </si>
  <si>
    <t>19112462</t>
  </si>
  <si>
    <t>plech TiZn „leskle válcovaný“ svitek š 500m tl 0,7mm</t>
  </si>
  <si>
    <t>-858623275</t>
  </si>
  <si>
    <t>745*1,03 'Přepočtené koeficientem množství</t>
  </si>
  <si>
    <t>55</t>
  </si>
  <si>
    <t>764203152</t>
  </si>
  <si>
    <t>Montáž střešního výlezu pro krytinu skládanou nebo plechovou</t>
  </si>
  <si>
    <t>-604130386</t>
  </si>
  <si>
    <t>Montáž oplechování střešních prvků střešního výlezu střechy s krytinou skládanou nebo plechovou</t>
  </si>
  <si>
    <t>56</t>
  </si>
  <si>
    <t>55341849</t>
  </si>
  <si>
    <t>vikýř standard titanzinek 60x60cm</t>
  </si>
  <si>
    <t>160700424</t>
  </si>
  <si>
    <t>57</t>
  </si>
  <si>
    <t>764203156</t>
  </si>
  <si>
    <t>Montáž sněhového zachytávače pro krytiny průběžného dvoutrubkového</t>
  </si>
  <si>
    <t>-1344610840</t>
  </si>
  <si>
    <t>Montáž oplechování střešních prvků sněhového zachytávače průbežného dvoutrubkového</t>
  </si>
  <si>
    <t>58</t>
  </si>
  <si>
    <t>55344642</t>
  </si>
  <si>
    <t>svorka (držák) Al pro trubku sněhového zachytávače pro falcovanou</t>
  </si>
  <si>
    <t>82674836</t>
  </si>
  <si>
    <t>44*2 'Přepočtené koeficientem množství</t>
  </si>
  <si>
    <t>59</t>
  </si>
  <si>
    <t>55344661</t>
  </si>
  <si>
    <t>nástavec sněhové zábrany Al</t>
  </si>
  <si>
    <t>-689528196</t>
  </si>
  <si>
    <t>60</t>
  </si>
  <si>
    <t>55349664</t>
  </si>
  <si>
    <t>tyč do sněhového zachytávače Al</t>
  </si>
  <si>
    <t>616983457</t>
  </si>
  <si>
    <t>42,4*2</t>
  </si>
  <si>
    <t>84,8*2 'Přepočtené koeficientem množství</t>
  </si>
  <si>
    <t>61</t>
  </si>
  <si>
    <t>764241407R</t>
  </si>
  <si>
    <t>Oplechování větraného hřebene s větrací mřížkou z TiZn předzvětralého plechu k12</t>
  </si>
  <si>
    <t>-1728308164</t>
  </si>
  <si>
    <t>62</t>
  </si>
  <si>
    <t>764241435</t>
  </si>
  <si>
    <t>Oplechování střešních prvků z titanzinkového předzvětralého plechu nároží větraného, včetně větrací mřížky rš 400 mm</t>
  </si>
  <si>
    <t>27391775</t>
  </si>
  <si>
    <t>81,4"k13</t>
  </si>
  <si>
    <t>63</t>
  </si>
  <si>
    <t>764241467</t>
  </si>
  <si>
    <t>Oplechování úžlabí z TiZn předzvětralého plechu rš 670 mm</t>
  </si>
  <si>
    <t>1007949992</t>
  </si>
  <si>
    <t>Oplechování střešních prvků z titanzinkového předzvětralého plechu úžlabí rš 670 mm</t>
  </si>
  <si>
    <t>6,5"k8</t>
  </si>
  <si>
    <t>55,5"k9</t>
  </si>
  <si>
    <t>64</t>
  </si>
  <si>
    <t>764242432</t>
  </si>
  <si>
    <t>Oplechování rovné okapové hrany z TiZn předzvětralého plechu rš 200 mm</t>
  </si>
  <si>
    <t>-1987695264</t>
  </si>
  <si>
    <t>Oplechování střešních prvků z titanzinkového předzvětralého plechu okapu okapovým plechem střechy rovné rš 200 mm</t>
  </si>
  <si>
    <t>122,8"k7</t>
  </si>
  <si>
    <t>65</t>
  </si>
  <si>
    <t>764242434</t>
  </si>
  <si>
    <t>Oplechování rovné okapové hrany z TiZn předzvětralého plechu rš 330 mm</t>
  </si>
  <si>
    <t>-2048842069</t>
  </si>
  <si>
    <t>Oplechování střešních prvků z titanzinkového předzvětralého plechu okapu okapovým plechem střechy rovné rš 330 mm</t>
  </si>
  <si>
    <t>122,800"k7</t>
  </si>
  <si>
    <t>66</t>
  </si>
  <si>
    <t>764243414</t>
  </si>
  <si>
    <t>Střešní dilatace z TiZn předzvětralého plechu jednodílná rš 330 mm</t>
  </si>
  <si>
    <t>-668949857</t>
  </si>
  <si>
    <t>Oplechování střešních prvků z titanzinkového předzvětralého plechu střešní dilatace jednodílná rš 330 mm</t>
  </si>
  <si>
    <t>0,8"k14</t>
  </si>
  <si>
    <t>67</t>
  </si>
  <si>
    <t>764243438</t>
  </si>
  <si>
    <t>Střešní dilatace z TiZn předzvětralého plechu vícedílná rš 750 mm</t>
  </si>
  <si>
    <t>-43934842</t>
  </si>
  <si>
    <t>Oplechování střešních prvků z titanzinkového předzvětralého plechu střešní dilatace vícedílná rš 750 mm</t>
  </si>
  <si>
    <t>41"k11</t>
  </si>
  <si>
    <t>68</t>
  </si>
  <si>
    <t>-1965997274</t>
  </si>
  <si>
    <t>3,3"k15</t>
  </si>
  <si>
    <t>69</t>
  </si>
  <si>
    <t>764244411</t>
  </si>
  <si>
    <t>Oplechování horních ploch a nadezdívek bez rohů z TiZn předzvětralého plechu kotvené rš přes 800 mm</t>
  </si>
  <si>
    <t>1148023483</t>
  </si>
  <si>
    <t>Oplechování horních ploch zdí a nadezdívek (atik) z titanzinkového předzvětralého plechu mechanicky kotvené přes rš 800 mm</t>
  </si>
  <si>
    <t>7+13"rim</t>
  </si>
  <si>
    <t>70</t>
  </si>
  <si>
    <t>764248461R</t>
  </si>
  <si>
    <t>Oplechování věžičky oblé ze segmentů mechanicky kotvené z TiZn předzvětralého plechu rš přes 670 mm</t>
  </si>
  <si>
    <t>-670620597</t>
  </si>
  <si>
    <t>71</t>
  </si>
  <si>
    <t>764341404</t>
  </si>
  <si>
    <t>Lemování rovných zdí střech s krytinou prejzovou nebo vlnitou z TiZn předzvětralého plechu rš 330 mm</t>
  </si>
  <si>
    <t>-453124741</t>
  </si>
  <si>
    <t>Lemování zdí z titanzinkového předzvětralého plechu boční nebo horní rovných, střech s krytinou prejzovou nebo vlnitou rš 330 mm</t>
  </si>
  <si>
    <t>2,5"k14</t>
  </si>
  <si>
    <t>72</t>
  </si>
  <si>
    <t>764341406</t>
  </si>
  <si>
    <t>Lemování rovných zdí střech s krytinou prejzovou nebo vlnitou z TiZn předzvětralého plechu rš 500 mm</t>
  </si>
  <si>
    <t>218238119</t>
  </si>
  <si>
    <t>Lemování zdí z titanzinkového předzvětralého plechu boční nebo horní rovných, střech s krytinou prejzovou nebo vlnitou rš 500 mm</t>
  </si>
  <si>
    <t>73</t>
  </si>
  <si>
    <t>764341419R</t>
  </si>
  <si>
    <t>Oplechování zdí střech z TiZn předzvětralého plechu "vik</t>
  </si>
  <si>
    <t>846050244</t>
  </si>
  <si>
    <t>1,4</t>
  </si>
  <si>
    <t>1,5"kom2</t>
  </si>
  <si>
    <t>74</t>
  </si>
  <si>
    <t>764346422</t>
  </si>
  <si>
    <t>Lemování ventilačních nástavců z TiZn předzvětralého plechu na krytině skládané D do 100 mm</t>
  </si>
  <si>
    <t>-2082853674</t>
  </si>
  <si>
    <t>Lemování ventilačních nástavců z titanzinkového předzvětralého plechu výšky do 1000 mm, se stříškou střech s krytinou skládanou mimo prejzovou nebo z plechu, průměru přes 75 do 100 mm</t>
  </si>
  <si>
    <t>75</t>
  </si>
  <si>
    <t>764541404</t>
  </si>
  <si>
    <t>Žlab podokapní půlkruhový z TiZn předzvětralého plechu rš 280 mm</t>
  </si>
  <si>
    <t>-66947177</t>
  </si>
  <si>
    <t>Žlab podokapní z titanzinkového předzvětralého plechu včetně háků a čel půlkruhový rš 280 mm</t>
  </si>
  <si>
    <t>21,7"k1</t>
  </si>
  <si>
    <t>76</t>
  </si>
  <si>
    <t>764541405</t>
  </si>
  <si>
    <t>Žlab podokapní půlkruhový z TiZn předzvětralého plechu rš 330 mm</t>
  </si>
  <si>
    <t>366063250</t>
  </si>
  <si>
    <t>Žlab podokapní z titanzinkového předzvětralého plechu včetně háků a čel půlkruhový rš 330 mm</t>
  </si>
  <si>
    <t>9,2"k2</t>
  </si>
  <si>
    <t>77</t>
  </si>
  <si>
    <t>764541444</t>
  </si>
  <si>
    <t>Kotlík oválný (trychtýřový) pro podokapní žlaby z TiZn předzvětralého plechu 280/80 mm</t>
  </si>
  <si>
    <t>-351531520</t>
  </si>
  <si>
    <t>Žlab podokapní z titanzinkového předzvětralého plechu včetně háků a čel kotlík oválný (trychtýřový), rš žlabu/průměr svodu 280/80 mm</t>
  </si>
  <si>
    <t>2"k4</t>
  </si>
  <si>
    <t>78</t>
  </si>
  <si>
    <t>764541446</t>
  </si>
  <si>
    <t>Kotlík oválný (trychtýřový) pro podokapní žlaby z TiZn předzvětralého plechu 330/100 mm</t>
  </si>
  <si>
    <t>303348327</t>
  </si>
  <si>
    <t>Žlab podokapní z titanzinkového předzvětralého plechu včetně háků a čel kotlík oválný (trychtýřový), rš žlabu/průměr svodu 330/100 mm</t>
  </si>
  <si>
    <t>1"k5</t>
  </si>
  <si>
    <t>79</t>
  </si>
  <si>
    <t>764542406</t>
  </si>
  <si>
    <t>Žlab nadřímsový hranatý uložený v hácích se spádovou vložkou z TiZn předzvětralého plechu rš 500 mm</t>
  </si>
  <si>
    <t>2131481311</t>
  </si>
  <si>
    <t>Žlab nadřímsový z titanzinkového předvětralého plechu hranatý, včetně čel a hrdel uložený v hácích se spádovou vložkou rš 500 mm</t>
  </si>
  <si>
    <t>91,9"K6</t>
  </si>
  <si>
    <t>80</t>
  </si>
  <si>
    <t>764548423</t>
  </si>
  <si>
    <t>Svody kruhové včetně objímek, kolen, odskoků z TiZn předzvětralého plechu průměru 100 mm</t>
  </si>
  <si>
    <t>-1317450336</t>
  </si>
  <si>
    <t>Svod z titanzinkového předzvětralého plechu včetně objímek, kolen a odskoků kruhový, průměru 100 mm</t>
  </si>
  <si>
    <t>115"k3</t>
  </si>
  <si>
    <t>81</t>
  </si>
  <si>
    <t>998764102</t>
  </si>
  <si>
    <t>Přesun hmot tonážní pro konstrukce klempířské v objektech v do 12 m</t>
  </si>
  <si>
    <t>-1704408308</t>
  </si>
  <si>
    <t>Přesun hmot pro konstrukce klempířské stanovený z hmotnosti přesunovaného materiálu vodorovná dopravní vzdálenost do 50 m v objektech výšky přes 6 do 12 m</t>
  </si>
  <si>
    <t>766</t>
  </si>
  <si>
    <t>Konstrukce truhlářské</t>
  </si>
  <si>
    <t>82</t>
  </si>
  <si>
    <t>766621002</t>
  </si>
  <si>
    <t>Montáž dřevěných oken plochy přes 1 m2 pevných výšky do 2,5 m s rámem do dřevěné konstrukce</t>
  </si>
  <si>
    <t>-792344422</t>
  </si>
  <si>
    <t>Montáž oken dřevěných včetně montáže rámu plochy přes 1 m2 pevných do dřevěné konstrukce, výšky přes 1,5 do 2,5 m</t>
  </si>
  <si>
    <t>3,1*1,6/2</t>
  </si>
  <si>
    <t>83</t>
  </si>
  <si>
    <t>61110004R</t>
  </si>
  <si>
    <t>okno dřevěné dubové s fixním zasklením drátosklo přes plochu 1m2 v 1,5-2,5m</t>
  </si>
  <si>
    <t>-1976483297</t>
  </si>
  <si>
    <t>767</t>
  </si>
  <si>
    <t>Konstrukce zámečnické</t>
  </si>
  <si>
    <t>84</t>
  </si>
  <si>
    <t>767851104</t>
  </si>
  <si>
    <t>Montáž lávek komínových - kompletní celé lávky</t>
  </si>
  <si>
    <t>-856362271</t>
  </si>
  <si>
    <t xml:space="preserve">Montáž komínových lávek  kompletní celé lávky</t>
  </si>
  <si>
    <t>0,6*2</t>
  </si>
  <si>
    <t>85</t>
  </si>
  <si>
    <t>55344680R</t>
  </si>
  <si>
    <t>lávka komínová nerez</t>
  </si>
  <si>
    <t>1763454578</t>
  </si>
  <si>
    <t>Poznámka k položce:_x000d_
specifikace dle "lav"</t>
  </si>
  <si>
    <t>86</t>
  </si>
  <si>
    <t>767881132</t>
  </si>
  <si>
    <t>Montáž bodů záchytného systému do šikmé střechy se střešní krytinou falcovanou</t>
  </si>
  <si>
    <t>1167943404</t>
  </si>
  <si>
    <t>Montáž záchytného systému proti pádu bodů samostatných nebo v systému s poddajným kotvícím vedením na šikmé střechy (přes 15 °) se střešní krytinou drážkovanou</t>
  </si>
  <si>
    <t>87</t>
  </si>
  <si>
    <t>70921424</t>
  </si>
  <si>
    <t>kotvicí bod pro šikmé střechy s falcovanou krytinou</t>
  </si>
  <si>
    <t>11386314</t>
  </si>
  <si>
    <t>783</t>
  </si>
  <si>
    <t>Dokončovací práce - nátěry</t>
  </si>
  <si>
    <t>88</t>
  </si>
  <si>
    <t>783223111</t>
  </si>
  <si>
    <t>Napouštěcí jednonásobný akrylátový biocidní nátěr tesařských konstrukcí zabudovaných do konstrukce</t>
  </si>
  <si>
    <t>1673854828</t>
  </si>
  <si>
    <t>Preventivní napouštěcí nátěr tesařských prvků proti dřevokazným houbám, hmyzu a plísním zabudovaných do konstrukce jednonásobný akrylátový</t>
  </si>
  <si>
    <t>(745-240)*2</t>
  </si>
  <si>
    <t>89</t>
  </si>
  <si>
    <t>783823133</t>
  </si>
  <si>
    <t>Penetrační silikátový nátěr hladkých, tenkovrstvých zrnitých nebo štukových omítek</t>
  </si>
  <si>
    <t>717015432</t>
  </si>
  <si>
    <t>Penetrační nátěr omítek hladkých omítek hladkých, zrnitých tenkovrstvých nebo štukových stupně členitosti 1 a 2 silikátový</t>
  </si>
  <si>
    <t>90</t>
  </si>
  <si>
    <t>783827123</t>
  </si>
  <si>
    <t>Krycí jednonásobný silikátový nátěr omítek stupně členitosti 1 a 2</t>
  </si>
  <si>
    <t>1874487813</t>
  </si>
  <si>
    <t>Krycí (ochranný ) nátěr omítek jednonásobný hladkých omítek hladkých, zrnitých tenkovrstvých nebo štukových stupně členitosti 1 a 2 silikátový</t>
  </si>
  <si>
    <t>02 - hromosvod</t>
  </si>
  <si>
    <t xml:space="preserve"> </t>
  </si>
  <si>
    <t xml:space="preserve">    741 - Elektroinstalace - silnoproud</t>
  </si>
  <si>
    <t>Pol1</t>
  </si>
  <si>
    <t>drát AlMgSi D8/11 ISOFugal</t>
  </si>
  <si>
    <t>Pol2</t>
  </si>
  <si>
    <t>drát D10 FeZn</t>
  </si>
  <si>
    <t>Pol3</t>
  </si>
  <si>
    <t>drát D8 AlMgSi0,5 stáčený</t>
  </si>
  <si>
    <t>Pol4</t>
  </si>
  <si>
    <t>držák jímací tyče 1,0m / 130m</t>
  </si>
  <si>
    <t>ks</t>
  </si>
  <si>
    <t>Pol5</t>
  </si>
  <si>
    <t>držák jímací tyče 2,0m / 130m</t>
  </si>
  <si>
    <t>Pol6</t>
  </si>
  <si>
    <t>držák zemního přívodu D16</t>
  </si>
  <si>
    <t>Pol7</t>
  </si>
  <si>
    <t>hloubení rýhy ručně 35x90</t>
  </si>
  <si>
    <t>Pol8</t>
  </si>
  <si>
    <t>jímací tyč 1,0m/16</t>
  </si>
  <si>
    <t>Pol9</t>
  </si>
  <si>
    <t>jímací tyč 2,0m/16</t>
  </si>
  <si>
    <t>Pol10</t>
  </si>
  <si>
    <t>krabice 182x180x90/IP66</t>
  </si>
  <si>
    <t>Pol11</t>
  </si>
  <si>
    <t>pásovina 30x4 FeZn</t>
  </si>
  <si>
    <t>Pol12</t>
  </si>
  <si>
    <t>podpěra vedení 1262 nerez</t>
  </si>
  <si>
    <t>Pol13</t>
  </si>
  <si>
    <t>podpěra vedení Niro-CLIP 110080 nerez</t>
  </si>
  <si>
    <t>Pol14</t>
  </si>
  <si>
    <t>podpěra vedení Niro-CLIP hřeben nerez</t>
  </si>
  <si>
    <t>Pol15</t>
  </si>
  <si>
    <t>přípojnice EQ03 uzemňovací</t>
  </si>
  <si>
    <t>Pol16</t>
  </si>
  <si>
    <t>svorka D16/8 Al revizní</t>
  </si>
  <si>
    <t>Pol17</t>
  </si>
  <si>
    <t>svorka jímací tyče</t>
  </si>
  <si>
    <t>Pol18</t>
  </si>
  <si>
    <t>svorka křížová FeZn</t>
  </si>
  <si>
    <t>Pol19</t>
  </si>
  <si>
    <t>svorka nerez páska/páska, páska/drát</t>
  </si>
  <si>
    <t>Pol20</t>
  </si>
  <si>
    <t>svorka SOc FeZn okapová</t>
  </si>
  <si>
    <t>Pol21</t>
  </si>
  <si>
    <t>svorka ST nerez okapový svod D80-D120</t>
  </si>
  <si>
    <t>Pol22</t>
  </si>
  <si>
    <t>štítek revizní svorky AL 1 - 9</t>
  </si>
  <si>
    <t>Pol23</t>
  </si>
  <si>
    <t>tabulka BLESK 3m</t>
  </si>
  <si>
    <t>Pol24</t>
  </si>
  <si>
    <t>tabulka UZEMNĚNÍ, MET 10x10cm</t>
  </si>
  <si>
    <t>Pol25</t>
  </si>
  <si>
    <t>tyčový zemnič FeZn křížový ZT2,0K</t>
  </si>
  <si>
    <t>Pol26</t>
  </si>
  <si>
    <t>vodič CY16 žlutozelený</t>
  </si>
  <si>
    <t>Pol27</t>
  </si>
  <si>
    <t>zához rýhy ručně 35x90cm</t>
  </si>
  <si>
    <t>Pol28</t>
  </si>
  <si>
    <t>zemní přívod D16/2,0m</t>
  </si>
  <si>
    <t>741</t>
  </si>
  <si>
    <t>Elektroinstalace - silnoproud</t>
  </si>
  <si>
    <t>741810002</t>
  </si>
  <si>
    <t>Celková prohlídka elektrického rozvodu a zařízení do 500 000,- Kč</t>
  </si>
  <si>
    <t>-293564817</t>
  </si>
  <si>
    <t>Zkoušky a prohlídky elektrických rozvodů a zařízení celková prohlídka a vyhotovení revizní zprávy pro objem montážních prací přes 100 do 500 tis. Kč</t>
  </si>
  <si>
    <t>741820001</t>
  </si>
  <si>
    <t>Měření zemních odporů zemniče</t>
  </si>
  <si>
    <t>1662268056</t>
  </si>
  <si>
    <t>03 - VRN</t>
  </si>
  <si>
    <t>Jílové u DC</t>
  </si>
  <si>
    <t>Město Jílové</t>
  </si>
  <si>
    <t>AK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</si>
  <si>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</si>
  <si>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</si>
  <si>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</si>
  <si>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</si>
  <si>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 xml:space="preserve">    VRN9 - Ostatní náklady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</si>
  <si>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</si>
  <si>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</si>
  <si>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</si>
  <si>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</si>
  <si>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</si>
  <si>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1024</t>
  </si>
  <si>
    <t>-264793731</t>
  </si>
  <si>
    <t>VRN3</t>
  </si>
  <si>
    <t>Zařízení staveniště</t>
  </si>
  <si>
    <t>032803000</t>
  </si>
  <si>
    <t>Ostatní vybavení staveniště - výtahy</t>
  </si>
  <si>
    <t>1084912687</t>
  </si>
  <si>
    <t>Ostatní vybavení staveniště</t>
  </si>
  <si>
    <t>032903000</t>
  </si>
  <si>
    <t>Náklady na provoz a údržbu vybavení staveniště</t>
  </si>
  <si>
    <t>-510965785</t>
  </si>
  <si>
    <t>034103000</t>
  </si>
  <si>
    <t>Oplocení staveniště</t>
  </si>
  <si>
    <t>-1450510536</t>
  </si>
  <si>
    <t>VRN7</t>
  </si>
  <si>
    <t>Provozní vlivy</t>
  </si>
  <si>
    <t>071203000</t>
  </si>
  <si>
    <t>Provoz dalšího subjektu</t>
  </si>
  <si>
    <t>79859314</t>
  </si>
  <si>
    <t>VRN9</t>
  </si>
  <si>
    <t>Ostatní náklady</t>
  </si>
  <si>
    <t>091003000R</t>
  </si>
  <si>
    <t>Ostatní náklady - náklady na opatření k likvidaci azbestu</t>
  </si>
  <si>
    <t>-1080327926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</si>
</sst>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20210112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Oprava střechy ZŠ Jílové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Jílové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12. 1. 2021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Obec Jílové u DC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Atelier AK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J. Nešněra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ROUND(SUM(AG95:AG97),2)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ROUND(SUM(AS95:AS97),2)</f>
        <v>0</v>
      </c>
      <c r="AT94" s="113">
        <f>ROUND(SUM(AV94:AW94),2)</f>
        <v>0</v>
      </c>
      <c r="AU94" s="114">
        <f>ROUND(SUM(AU95:AU97),5)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ROUND(SUM(AZ95:AZ97),2)</f>
        <v>0</v>
      </c>
      <c r="BA94" s="113">
        <f>ROUND(SUM(BA95:BA97),2)</f>
        <v>0</v>
      </c>
      <c r="BB94" s="113">
        <f>ROUND(SUM(BB95:BB97),2)</f>
        <v>0</v>
      </c>
      <c r="BC94" s="113">
        <f>ROUND(SUM(BC95:BC97),2)</f>
        <v>0</v>
      </c>
      <c r="BD94" s="115">
        <f>ROUND(SUM(BD95:BD97),2)</f>
        <v>0</v>
      </c>
      <c r="BE94" s="6"/>
      <c r="BS94" s="116" t="s">
        <v>75</v>
      </c>
      <c r="BT94" s="116" t="s">
        <v>76</v>
      </c>
      <c r="BU94" s="117" t="s">
        <v>77</v>
      </c>
      <c r="BV94" s="116" t="s">
        <v>78</v>
      </c>
      <c r="BW94" s="116" t="s">
        <v>5</v>
      </c>
      <c r="BX94" s="116" t="s">
        <v>79</v>
      </c>
      <c r="CL94" s="116" t="s">
        <v>1</v>
      </c>
    </row>
    <row r="95" s="7" customFormat="1" ht="16.5" customHeight="1">
      <c r="A95" s="118" t="s">
        <v>80</v>
      </c>
      <c r="B95" s="119"/>
      <c r="C95" s="120"/>
      <c r="D95" s="121" t="s">
        <v>81</v>
      </c>
      <c r="E95" s="121"/>
      <c r="F95" s="121"/>
      <c r="G95" s="121"/>
      <c r="H95" s="121"/>
      <c r="I95" s="122"/>
      <c r="J95" s="121" t="s">
        <v>82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'01 - stavební část'!J30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83</v>
      </c>
      <c r="AR95" s="125"/>
      <c r="AS95" s="126">
        <v>0</v>
      </c>
      <c r="AT95" s="127">
        <f>ROUND(SUM(AV95:AW95),2)</f>
        <v>0</v>
      </c>
      <c r="AU95" s="128">
        <f>'01 - stavební část'!P129</f>
        <v>0</v>
      </c>
      <c r="AV95" s="127">
        <f>'01 - stavební část'!J33</f>
        <v>0</v>
      </c>
      <c r="AW95" s="127">
        <f>'01 - stavební část'!J34</f>
        <v>0</v>
      </c>
      <c r="AX95" s="127">
        <f>'01 - stavební část'!J35</f>
        <v>0</v>
      </c>
      <c r="AY95" s="127">
        <f>'01 - stavební část'!J36</f>
        <v>0</v>
      </c>
      <c r="AZ95" s="127">
        <f>'01 - stavební část'!F33</f>
        <v>0</v>
      </c>
      <c r="BA95" s="127">
        <f>'01 - stavební část'!F34</f>
        <v>0</v>
      </c>
      <c r="BB95" s="127">
        <f>'01 - stavební část'!F35</f>
        <v>0</v>
      </c>
      <c r="BC95" s="127">
        <f>'01 - stavební část'!F36</f>
        <v>0</v>
      </c>
      <c r="BD95" s="129">
        <f>'01 - stavební část'!F37</f>
        <v>0</v>
      </c>
      <c r="BE95" s="7"/>
      <c r="BT95" s="130" t="s">
        <v>84</v>
      </c>
      <c r="BV95" s="130" t="s">
        <v>78</v>
      </c>
      <c r="BW95" s="130" t="s">
        <v>85</v>
      </c>
      <c r="BX95" s="130" t="s">
        <v>5</v>
      </c>
      <c r="CL95" s="130" t="s">
        <v>1</v>
      </c>
      <c r="CM95" s="130" t="s">
        <v>86</v>
      </c>
    </row>
    <row r="96" s="7" customFormat="1" ht="16.5" customHeight="1">
      <c r="A96" s="118" t="s">
        <v>80</v>
      </c>
      <c r="B96" s="119"/>
      <c r="C96" s="120"/>
      <c r="D96" s="121" t="s">
        <v>87</v>
      </c>
      <c r="E96" s="121"/>
      <c r="F96" s="121"/>
      <c r="G96" s="121"/>
      <c r="H96" s="121"/>
      <c r="I96" s="122"/>
      <c r="J96" s="121" t="s">
        <v>88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'02 - hromosvod'!J30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83</v>
      </c>
      <c r="AR96" s="125"/>
      <c r="AS96" s="126">
        <v>0</v>
      </c>
      <c r="AT96" s="127">
        <f>ROUND(SUM(AV96:AW96),2)</f>
        <v>0</v>
      </c>
      <c r="AU96" s="128">
        <f>'02 - hromosvod'!P118</f>
        <v>0</v>
      </c>
      <c r="AV96" s="127">
        <f>'02 - hromosvod'!J33</f>
        <v>0</v>
      </c>
      <c r="AW96" s="127">
        <f>'02 - hromosvod'!J34</f>
        <v>0</v>
      </c>
      <c r="AX96" s="127">
        <f>'02 - hromosvod'!J35</f>
        <v>0</v>
      </c>
      <c r="AY96" s="127">
        <f>'02 - hromosvod'!J36</f>
        <v>0</v>
      </c>
      <c r="AZ96" s="127">
        <f>'02 - hromosvod'!F33</f>
        <v>0</v>
      </c>
      <c r="BA96" s="127">
        <f>'02 - hromosvod'!F34</f>
        <v>0</v>
      </c>
      <c r="BB96" s="127">
        <f>'02 - hromosvod'!F35</f>
        <v>0</v>
      </c>
      <c r="BC96" s="127">
        <f>'02 - hromosvod'!F36</f>
        <v>0</v>
      </c>
      <c r="BD96" s="129">
        <f>'02 - hromosvod'!F37</f>
        <v>0</v>
      </c>
      <c r="BE96" s="7"/>
      <c r="BT96" s="130" t="s">
        <v>84</v>
      </c>
      <c r="BV96" s="130" t="s">
        <v>78</v>
      </c>
      <c r="BW96" s="130" t="s">
        <v>89</v>
      </c>
      <c r="BX96" s="130" t="s">
        <v>5</v>
      </c>
      <c r="CL96" s="130" t="s">
        <v>1</v>
      </c>
      <c r="CM96" s="130" t="s">
        <v>86</v>
      </c>
    </row>
    <row r="97" s="7" customFormat="1" ht="16.5" customHeight="1">
      <c r="A97" s="118" t="s">
        <v>80</v>
      </c>
      <c r="B97" s="119"/>
      <c r="C97" s="120"/>
      <c r="D97" s="121" t="s">
        <v>90</v>
      </c>
      <c r="E97" s="121"/>
      <c r="F97" s="121"/>
      <c r="G97" s="121"/>
      <c r="H97" s="121"/>
      <c r="I97" s="122"/>
      <c r="J97" s="121" t="s">
        <v>91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'03 - VRN'!J30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83</v>
      </c>
      <c r="AR97" s="125"/>
      <c r="AS97" s="131">
        <v>0</v>
      </c>
      <c r="AT97" s="132">
        <f>ROUND(SUM(AV97:AW97),2)</f>
        <v>0</v>
      </c>
      <c r="AU97" s="133">
        <f>'03 - VRN'!P121</f>
        <v>0</v>
      </c>
      <c r="AV97" s="132">
        <f>'03 - VRN'!J33</f>
        <v>0</v>
      </c>
      <c r="AW97" s="132">
        <f>'03 - VRN'!J34</f>
        <v>0</v>
      </c>
      <c r="AX97" s="132">
        <f>'03 - VRN'!J35</f>
        <v>0</v>
      </c>
      <c r="AY97" s="132">
        <f>'03 - VRN'!J36</f>
        <v>0</v>
      </c>
      <c r="AZ97" s="132">
        <f>'03 - VRN'!F33</f>
        <v>0</v>
      </c>
      <c r="BA97" s="132">
        <f>'03 - VRN'!F34</f>
        <v>0</v>
      </c>
      <c r="BB97" s="132">
        <f>'03 - VRN'!F35</f>
        <v>0</v>
      </c>
      <c r="BC97" s="132">
        <f>'03 - VRN'!F36</f>
        <v>0</v>
      </c>
      <c r="BD97" s="134">
        <f>'03 - VRN'!F37</f>
        <v>0</v>
      </c>
      <c r="BE97" s="7"/>
      <c r="BT97" s="130" t="s">
        <v>84</v>
      </c>
      <c r="BV97" s="130" t="s">
        <v>78</v>
      </c>
      <c r="BW97" s="130" t="s">
        <v>92</v>
      </c>
      <c r="BX97" s="130" t="s">
        <v>5</v>
      </c>
      <c r="CL97" s="130" t="s">
        <v>1</v>
      </c>
      <c r="CM97" s="130" t="s">
        <v>86</v>
      </c>
    </row>
    <row r="98" s="2" customFormat="1" ht="30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  <c r="AN99" s="66"/>
      <c r="AO99" s="66"/>
      <c r="AP99" s="66"/>
      <c r="AQ99" s="66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</sheetData>
  <sheetProtection sheet="1" formatColumns="0" formatRows="0" objects="1" scenarios="1" spinCount="100000" saltValue="uokfutR2BT20F1afgHgECR8piLVk9b6doyihZ9FlNYzvER+q2Ll/zpSWib5nQRacv4/GMcEnZ4+gUvVtKSF0vw==" hashValue="QgfJulPOs3fd/v03SzETa935LLUAjy8Ff1jY/g51teeh8PxKRFI5DNVrvEz+G73W4PnaKYtiUfLM2XzAMb0zRw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01 - stavební část'!C2" display="/"/>
    <hyperlink ref="A96" location="'02 - hromosvod'!C2" display="/"/>
    <hyperlink ref="A97" location="'03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93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Oprava střechy ZŠ Jílové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12. 1. 2021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ROUND((SUM(BE129:BE394)),  2)</f>
        <v>0</v>
      </c>
      <c r="G33" s="37"/>
      <c r="H33" s="37"/>
      <c r="I33" s="154">
        <v>0.20999999999999999</v>
      </c>
      <c r="J33" s="153">
        <f>ROUND(((SUM(BE129:BE394))*I33),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ROUND((SUM(BF129:BF394)),  2)</f>
        <v>0</v>
      </c>
      <c r="G34" s="37"/>
      <c r="H34" s="37"/>
      <c r="I34" s="154">
        <v>0.14999999999999999</v>
      </c>
      <c r="J34" s="153">
        <f>ROUND(((SUM(BF129:BF394))*I34),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ROUND((SUM(BG129:BG394)),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ROUND((SUM(BH129:BH394)),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ROUND((SUM(BI129:BI394)),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Oprava střechy ZŠ Jílové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01 - stavební část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Jílové</v>
      </c>
      <c r="G89" s="39"/>
      <c r="H89" s="39"/>
      <c r="I89" s="31" t="s">
        <v>22</v>
      </c>
      <c r="J89" s="78" t="str">
        <f>IF(J12="","",J12)</f>
        <v>12. 1. 2021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Obec Jílové u DC</v>
      </c>
      <c r="G91" s="39"/>
      <c r="H91" s="39"/>
      <c r="I91" s="31" t="s">
        <v>30</v>
      </c>
      <c r="J91" s="35" t="str">
        <f>E21</f>
        <v>Atelier AK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J. Nešněra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97</v>
      </c>
      <c r="D94" s="175"/>
      <c r="E94" s="175"/>
      <c r="F94" s="175"/>
      <c r="G94" s="175"/>
      <c r="H94" s="175"/>
      <c r="I94" s="175"/>
      <c r="J94" s="176" t="s">
        <v>98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99</v>
      </c>
      <c r="D96" s="39"/>
      <c r="E96" s="39"/>
      <c r="F96" s="39"/>
      <c r="G96" s="39"/>
      <c r="H96" s="39"/>
      <c r="I96" s="39"/>
      <c r="J96" s="109">
        <f>J129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100</v>
      </c>
    </row>
    <row r="97" s="9" customFormat="1" ht="24.96" customHeight="1">
      <c r="A97" s="9"/>
      <c r="B97" s="178"/>
      <c r="C97" s="179"/>
      <c r="D97" s="180" t="s">
        <v>101</v>
      </c>
      <c r="E97" s="181"/>
      <c r="F97" s="181"/>
      <c r="G97" s="181"/>
      <c r="H97" s="181"/>
      <c r="I97" s="181"/>
      <c r="J97" s="182">
        <f>J130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102</v>
      </c>
      <c r="E98" s="187"/>
      <c r="F98" s="187"/>
      <c r="G98" s="187"/>
      <c r="H98" s="187"/>
      <c r="I98" s="187"/>
      <c r="J98" s="188">
        <f>J131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103</v>
      </c>
      <c r="E99" s="187"/>
      <c r="F99" s="187"/>
      <c r="G99" s="187"/>
      <c r="H99" s="187"/>
      <c r="I99" s="187"/>
      <c r="J99" s="188">
        <f>J135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104</v>
      </c>
      <c r="E100" s="187"/>
      <c r="F100" s="187"/>
      <c r="G100" s="187"/>
      <c r="H100" s="187"/>
      <c r="I100" s="187"/>
      <c r="J100" s="188">
        <f>J148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105</v>
      </c>
      <c r="E101" s="187"/>
      <c r="F101" s="187"/>
      <c r="G101" s="187"/>
      <c r="H101" s="187"/>
      <c r="I101" s="187"/>
      <c r="J101" s="188">
        <f>J175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106</v>
      </c>
      <c r="E102" s="187"/>
      <c r="F102" s="187"/>
      <c r="G102" s="187"/>
      <c r="H102" s="187"/>
      <c r="I102" s="187"/>
      <c r="J102" s="188">
        <f>J191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8"/>
      <c r="C103" s="179"/>
      <c r="D103" s="180" t="s">
        <v>107</v>
      </c>
      <c r="E103" s="181"/>
      <c r="F103" s="181"/>
      <c r="G103" s="181"/>
      <c r="H103" s="181"/>
      <c r="I103" s="181"/>
      <c r="J103" s="182">
        <f>J194</f>
        <v>0</v>
      </c>
      <c r="K103" s="179"/>
      <c r="L103" s="18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4"/>
      <c r="C104" s="185"/>
      <c r="D104" s="186" t="s">
        <v>108</v>
      </c>
      <c r="E104" s="187"/>
      <c r="F104" s="187"/>
      <c r="G104" s="187"/>
      <c r="H104" s="187"/>
      <c r="I104" s="187"/>
      <c r="J104" s="188">
        <f>J195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109</v>
      </c>
      <c r="E105" s="187"/>
      <c r="F105" s="187"/>
      <c r="G105" s="187"/>
      <c r="H105" s="187"/>
      <c r="I105" s="187"/>
      <c r="J105" s="188">
        <f>J198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110</v>
      </c>
      <c r="E106" s="187"/>
      <c r="F106" s="187"/>
      <c r="G106" s="187"/>
      <c r="H106" s="187"/>
      <c r="I106" s="187"/>
      <c r="J106" s="188">
        <f>J252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4"/>
      <c r="C107" s="185"/>
      <c r="D107" s="186" t="s">
        <v>111</v>
      </c>
      <c r="E107" s="187"/>
      <c r="F107" s="187"/>
      <c r="G107" s="187"/>
      <c r="H107" s="187"/>
      <c r="I107" s="187"/>
      <c r="J107" s="188">
        <f>J370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4"/>
      <c r="C108" s="185"/>
      <c r="D108" s="186" t="s">
        <v>112</v>
      </c>
      <c r="E108" s="187"/>
      <c r="F108" s="187"/>
      <c r="G108" s="187"/>
      <c r="H108" s="187"/>
      <c r="I108" s="187"/>
      <c r="J108" s="188">
        <f>J376</f>
        <v>0</v>
      </c>
      <c r="K108" s="185"/>
      <c r="L108" s="18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4"/>
      <c r="C109" s="185"/>
      <c r="D109" s="186" t="s">
        <v>113</v>
      </c>
      <c r="E109" s="187"/>
      <c r="F109" s="187"/>
      <c r="G109" s="187"/>
      <c r="H109" s="187"/>
      <c r="I109" s="187"/>
      <c r="J109" s="188">
        <f>J387</f>
        <v>0</v>
      </c>
      <c r="K109" s="185"/>
      <c r="L109" s="18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114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16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173" t="str">
        <f>E7</f>
        <v>Oprava střechy ZŠ Jílové</v>
      </c>
      <c r="F119" s="31"/>
      <c r="G119" s="31"/>
      <c r="H119" s="31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94</v>
      </c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6.5" customHeight="1">
      <c r="A121" s="37"/>
      <c r="B121" s="38"/>
      <c r="C121" s="39"/>
      <c r="D121" s="39"/>
      <c r="E121" s="75" t="str">
        <f>E9</f>
        <v>01 - stavební část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20</v>
      </c>
      <c r="D123" s="39"/>
      <c r="E123" s="39"/>
      <c r="F123" s="26" t="str">
        <f>F12</f>
        <v>Jílové</v>
      </c>
      <c r="G123" s="39"/>
      <c r="H123" s="39"/>
      <c r="I123" s="31" t="s">
        <v>22</v>
      </c>
      <c r="J123" s="78" t="str">
        <f>IF(J12="","",J12)</f>
        <v>12. 1. 2021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24</v>
      </c>
      <c r="D125" s="39"/>
      <c r="E125" s="39"/>
      <c r="F125" s="26" t="str">
        <f>E15</f>
        <v>Obec Jílové u DC</v>
      </c>
      <c r="G125" s="39"/>
      <c r="H125" s="39"/>
      <c r="I125" s="31" t="s">
        <v>30</v>
      </c>
      <c r="J125" s="35" t="str">
        <f>E21</f>
        <v>Atelier AK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28</v>
      </c>
      <c r="D126" s="39"/>
      <c r="E126" s="39"/>
      <c r="F126" s="26" t="str">
        <f>IF(E18="","",E18)</f>
        <v>Vyplň údaj</v>
      </c>
      <c r="G126" s="39"/>
      <c r="H126" s="39"/>
      <c r="I126" s="31" t="s">
        <v>33</v>
      </c>
      <c r="J126" s="35" t="str">
        <f>E24</f>
        <v>J. Nešněra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0.32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11" customFormat="1" ht="29.28" customHeight="1">
      <c r="A128" s="190"/>
      <c r="B128" s="191"/>
      <c r="C128" s="192" t="s">
        <v>115</v>
      </c>
      <c r="D128" s="193" t="s">
        <v>61</v>
      </c>
      <c r="E128" s="193" t="s">
        <v>57</v>
      </c>
      <c r="F128" s="193" t="s">
        <v>58</v>
      </c>
      <c r="G128" s="193" t="s">
        <v>116</v>
      </c>
      <c r="H128" s="193" t="s">
        <v>117</v>
      </c>
      <c r="I128" s="193" t="s">
        <v>118</v>
      </c>
      <c r="J128" s="193" t="s">
        <v>98</v>
      </c>
      <c r="K128" s="194" t="s">
        <v>119</v>
      </c>
      <c r="L128" s="195"/>
      <c r="M128" s="99" t="s">
        <v>1</v>
      </c>
      <c r="N128" s="100" t="s">
        <v>40</v>
      </c>
      <c r="O128" s="100" t="s">
        <v>120</v>
      </c>
      <c r="P128" s="100" t="s">
        <v>121</v>
      </c>
      <c r="Q128" s="100" t="s">
        <v>122</v>
      </c>
      <c r="R128" s="100" t="s">
        <v>123</v>
      </c>
      <c r="S128" s="100" t="s">
        <v>124</v>
      </c>
      <c r="T128" s="101" t="s">
        <v>125</v>
      </c>
      <c r="U128" s="190"/>
      <c r="V128" s="190"/>
      <c r="W128" s="190"/>
      <c r="X128" s="190"/>
      <c r="Y128" s="190"/>
      <c r="Z128" s="190"/>
      <c r="AA128" s="190"/>
      <c r="AB128" s="190"/>
      <c r="AC128" s="190"/>
      <c r="AD128" s="190"/>
      <c r="AE128" s="190"/>
    </row>
    <row r="129" s="2" customFormat="1" ht="22.8" customHeight="1">
      <c r="A129" s="37"/>
      <c r="B129" s="38"/>
      <c r="C129" s="106" t="s">
        <v>126</v>
      </c>
      <c r="D129" s="39"/>
      <c r="E129" s="39"/>
      <c r="F129" s="39"/>
      <c r="G129" s="39"/>
      <c r="H129" s="39"/>
      <c r="I129" s="39"/>
      <c r="J129" s="196">
        <f>BK129</f>
        <v>0</v>
      </c>
      <c r="K129" s="39"/>
      <c r="L129" s="43"/>
      <c r="M129" s="102"/>
      <c r="N129" s="197"/>
      <c r="O129" s="103"/>
      <c r="P129" s="198">
        <f>P130+P194</f>
        <v>0</v>
      </c>
      <c r="Q129" s="103"/>
      <c r="R129" s="198">
        <f>R130+R194</f>
        <v>13.933641000000003</v>
      </c>
      <c r="S129" s="103"/>
      <c r="T129" s="199">
        <f>T130+T194</f>
        <v>21.116852599999998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75</v>
      </c>
      <c r="AU129" s="16" t="s">
        <v>100</v>
      </c>
      <c r="BK129" s="200">
        <f>BK130+BK194</f>
        <v>0</v>
      </c>
    </row>
    <row r="130" s="12" customFormat="1" ht="25.92" customHeight="1">
      <c r="A130" s="12"/>
      <c r="B130" s="201"/>
      <c r="C130" s="202"/>
      <c r="D130" s="203" t="s">
        <v>75</v>
      </c>
      <c r="E130" s="204" t="s">
        <v>127</v>
      </c>
      <c r="F130" s="204" t="s">
        <v>128</v>
      </c>
      <c r="G130" s="202"/>
      <c r="H130" s="202"/>
      <c r="I130" s="205"/>
      <c r="J130" s="206">
        <f>BK130</f>
        <v>0</v>
      </c>
      <c r="K130" s="202"/>
      <c r="L130" s="207"/>
      <c r="M130" s="208"/>
      <c r="N130" s="209"/>
      <c r="O130" s="209"/>
      <c r="P130" s="210">
        <f>P131+P135+P148+P175+P191</f>
        <v>0</v>
      </c>
      <c r="Q130" s="209"/>
      <c r="R130" s="210">
        <f>R131+R135+R148+R175+R191</f>
        <v>0.89670559999999999</v>
      </c>
      <c r="S130" s="209"/>
      <c r="T130" s="211">
        <f>T131+T135+T148+T175+T191</f>
        <v>6.9376199999999999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2" t="s">
        <v>84</v>
      </c>
      <c r="AT130" s="213" t="s">
        <v>75</v>
      </c>
      <c r="AU130" s="213" t="s">
        <v>76</v>
      </c>
      <c r="AY130" s="212" t="s">
        <v>129</v>
      </c>
      <c r="BK130" s="214">
        <f>BK131+BK135+BK148+BK175+BK191</f>
        <v>0</v>
      </c>
    </row>
    <row r="131" s="12" customFormat="1" ht="22.8" customHeight="1">
      <c r="A131" s="12"/>
      <c r="B131" s="201"/>
      <c r="C131" s="202"/>
      <c r="D131" s="203" t="s">
        <v>75</v>
      </c>
      <c r="E131" s="215" t="s">
        <v>130</v>
      </c>
      <c r="F131" s="215" t="s">
        <v>131</v>
      </c>
      <c r="G131" s="202"/>
      <c r="H131" s="202"/>
      <c r="I131" s="205"/>
      <c r="J131" s="216">
        <f>BK131</f>
        <v>0</v>
      </c>
      <c r="K131" s="202"/>
      <c r="L131" s="207"/>
      <c r="M131" s="208"/>
      <c r="N131" s="209"/>
      <c r="O131" s="209"/>
      <c r="P131" s="210">
        <f>SUM(P132:P134)</f>
        <v>0</v>
      </c>
      <c r="Q131" s="209"/>
      <c r="R131" s="210">
        <f>SUM(R132:R134)</f>
        <v>0.0063515999999999998</v>
      </c>
      <c r="S131" s="209"/>
      <c r="T131" s="211">
        <f>SUM(T132:T134)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2" t="s">
        <v>84</v>
      </c>
      <c r="AT131" s="213" t="s">
        <v>75</v>
      </c>
      <c r="AU131" s="213" t="s">
        <v>84</v>
      </c>
      <c r="AY131" s="212" t="s">
        <v>129</v>
      </c>
      <c r="BK131" s="214">
        <f>SUM(BK132:BK134)</f>
        <v>0</v>
      </c>
    </row>
    <row r="132" s="2" customFormat="1">
      <c r="A132" s="37"/>
      <c r="B132" s="38"/>
      <c r="C132" s="217" t="s">
        <v>84</v>
      </c>
      <c r="D132" s="217" t="s">
        <v>132</v>
      </c>
      <c r="E132" s="218" t="s">
        <v>133</v>
      </c>
      <c r="F132" s="219" t="s">
        <v>134</v>
      </c>
      <c r="G132" s="220" t="s">
        <v>135</v>
      </c>
      <c r="H132" s="221">
        <v>0.029999999999999999</v>
      </c>
      <c r="I132" s="222"/>
      <c r="J132" s="223">
        <f>ROUND(I132*H132,2)</f>
        <v>0</v>
      </c>
      <c r="K132" s="219" t="s">
        <v>136</v>
      </c>
      <c r="L132" s="43"/>
      <c r="M132" s="224" t="s">
        <v>1</v>
      </c>
      <c r="N132" s="225" t="s">
        <v>41</v>
      </c>
      <c r="O132" s="90"/>
      <c r="P132" s="226">
        <f>O132*H132</f>
        <v>0</v>
      </c>
      <c r="Q132" s="226">
        <v>0.21171999999999999</v>
      </c>
      <c r="R132" s="226">
        <f>Q132*H132</f>
        <v>0.0063515999999999998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137</v>
      </c>
      <c r="AT132" s="228" t="s">
        <v>132</v>
      </c>
      <c r="AU132" s="228" t="s">
        <v>86</v>
      </c>
      <c r="AY132" s="16" t="s">
        <v>129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84</v>
      </c>
      <c r="BK132" s="229">
        <f>ROUND(I132*H132,2)</f>
        <v>0</v>
      </c>
      <c r="BL132" s="16" t="s">
        <v>137</v>
      </c>
      <c r="BM132" s="228" t="s">
        <v>138</v>
      </c>
    </row>
    <row r="133" s="2" customFormat="1">
      <c r="A133" s="37"/>
      <c r="B133" s="38"/>
      <c r="C133" s="39"/>
      <c r="D133" s="230" t="s">
        <v>139</v>
      </c>
      <c r="E133" s="39"/>
      <c r="F133" s="231" t="s">
        <v>140</v>
      </c>
      <c r="G133" s="39"/>
      <c r="H133" s="39"/>
      <c r="I133" s="232"/>
      <c r="J133" s="39"/>
      <c r="K133" s="39"/>
      <c r="L133" s="43"/>
      <c r="M133" s="233"/>
      <c r="N133" s="234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139</v>
      </c>
      <c r="AU133" s="16" t="s">
        <v>86</v>
      </c>
    </row>
    <row r="134" s="13" customFormat="1">
      <c r="A134" s="13"/>
      <c r="B134" s="235"/>
      <c r="C134" s="236"/>
      <c r="D134" s="230" t="s">
        <v>141</v>
      </c>
      <c r="E134" s="237" t="s">
        <v>1</v>
      </c>
      <c r="F134" s="238" t="s">
        <v>142</v>
      </c>
      <c r="G134" s="236"/>
      <c r="H134" s="239">
        <v>0.029999999999999999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5" t="s">
        <v>141</v>
      </c>
      <c r="AU134" s="245" t="s">
        <v>86</v>
      </c>
      <c r="AV134" s="13" t="s">
        <v>86</v>
      </c>
      <c r="AW134" s="13" t="s">
        <v>32</v>
      </c>
      <c r="AX134" s="13" t="s">
        <v>84</v>
      </c>
      <c r="AY134" s="245" t="s">
        <v>129</v>
      </c>
    </row>
    <row r="135" s="12" customFormat="1" ht="22.8" customHeight="1">
      <c r="A135" s="12"/>
      <c r="B135" s="201"/>
      <c r="C135" s="202"/>
      <c r="D135" s="203" t="s">
        <v>75</v>
      </c>
      <c r="E135" s="215" t="s">
        <v>143</v>
      </c>
      <c r="F135" s="215" t="s">
        <v>144</v>
      </c>
      <c r="G135" s="202"/>
      <c r="H135" s="202"/>
      <c r="I135" s="205"/>
      <c r="J135" s="216">
        <f>BK135</f>
        <v>0</v>
      </c>
      <c r="K135" s="202"/>
      <c r="L135" s="207"/>
      <c r="M135" s="208"/>
      <c r="N135" s="209"/>
      <c r="O135" s="209"/>
      <c r="P135" s="210">
        <f>SUM(P136:P147)</f>
        <v>0</v>
      </c>
      <c r="Q135" s="209"/>
      <c r="R135" s="210">
        <f>SUM(R136:R147)</f>
        <v>0.82735400000000003</v>
      </c>
      <c r="S135" s="209"/>
      <c r="T135" s="211">
        <f>SUM(T136:T147)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2" t="s">
        <v>84</v>
      </c>
      <c r="AT135" s="213" t="s">
        <v>75</v>
      </c>
      <c r="AU135" s="213" t="s">
        <v>84</v>
      </c>
      <c r="AY135" s="212" t="s">
        <v>129</v>
      </c>
      <c r="BK135" s="214">
        <f>SUM(BK136:BK147)</f>
        <v>0</v>
      </c>
    </row>
    <row r="136" s="2" customFormat="1">
      <c r="A136" s="37"/>
      <c r="B136" s="38"/>
      <c r="C136" s="217" t="s">
        <v>86</v>
      </c>
      <c r="D136" s="217" t="s">
        <v>132</v>
      </c>
      <c r="E136" s="218" t="s">
        <v>145</v>
      </c>
      <c r="F136" s="219" t="s">
        <v>146</v>
      </c>
      <c r="G136" s="220" t="s">
        <v>135</v>
      </c>
      <c r="H136" s="221">
        <v>20</v>
      </c>
      <c r="I136" s="222"/>
      <c r="J136" s="223">
        <f>ROUND(I136*H136,2)</f>
        <v>0</v>
      </c>
      <c r="K136" s="219" t="s">
        <v>136</v>
      </c>
      <c r="L136" s="43"/>
      <c r="M136" s="224" t="s">
        <v>1</v>
      </c>
      <c r="N136" s="225" t="s">
        <v>41</v>
      </c>
      <c r="O136" s="90"/>
      <c r="P136" s="226">
        <f>O136*H136</f>
        <v>0</v>
      </c>
      <c r="Q136" s="226">
        <v>0.0073499999999999998</v>
      </c>
      <c r="R136" s="226">
        <f>Q136*H136</f>
        <v>0.14699999999999999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137</v>
      </c>
      <c r="AT136" s="228" t="s">
        <v>132</v>
      </c>
      <c r="AU136" s="228" t="s">
        <v>86</v>
      </c>
      <c r="AY136" s="16" t="s">
        <v>129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84</v>
      </c>
      <c r="BK136" s="229">
        <f>ROUND(I136*H136,2)</f>
        <v>0</v>
      </c>
      <c r="BL136" s="16" t="s">
        <v>137</v>
      </c>
      <c r="BM136" s="228" t="s">
        <v>147</v>
      </c>
    </row>
    <row r="137" s="2" customFormat="1">
      <c r="A137" s="37"/>
      <c r="B137" s="38"/>
      <c r="C137" s="39"/>
      <c r="D137" s="230" t="s">
        <v>139</v>
      </c>
      <c r="E137" s="39"/>
      <c r="F137" s="231" t="s">
        <v>148</v>
      </c>
      <c r="G137" s="39"/>
      <c r="H137" s="39"/>
      <c r="I137" s="232"/>
      <c r="J137" s="39"/>
      <c r="K137" s="39"/>
      <c r="L137" s="43"/>
      <c r="M137" s="233"/>
      <c r="N137" s="234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139</v>
      </c>
      <c r="AU137" s="16" t="s">
        <v>86</v>
      </c>
    </row>
    <row r="138" s="2" customFormat="1">
      <c r="A138" s="37"/>
      <c r="B138" s="38"/>
      <c r="C138" s="217" t="s">
        <v>130</v>
      </c>
      <c r="D138" s="217" t="s">
        <v>132</v>
      </c>
      <c r="E138" s="218" t="s">
        <v>149</v>
      </c>
      <c r="F138" s="219" t="s">
        <v>150</v>
      </c>
      <c r="G138" s="220" t="s">
        <v>135</v>
      </c>
      <c r="H138" s="221">
        <v>20</v>
      </c>
      <c r="I138" s="222"/>
      <c r="J138" s="223">
        <f>ROUND(I138*H138,2)</f>
        <v>0</v>
      </c>
      <c r="K138" s="219" t="s">
        <v>136</v>
      </c>
      <c r="L138" s="43"/>
      <c r="M138" s="224" t="s">
        <v>1</v>
      </c>
      <c r="N138" s="225" t="s">
        <v>41</v>
      </c>
      <c r="O138" s="90"/>
      <c r="P138" s="226">
        <f>O138*H138</f>
        <v>0</v>
      </c>
      <c r="Q138" s="226">
        <v>0.023099999999999999</v>
      </c>
      <c r="R138" s="226">
        <f>Q138*H138</f>
        <v>0.46199999999999997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137</v>
      </c>
      <c r="AT138" s="228" t="s">
        <v>132</v>
      </c>
      <c r="AU138" s="228" t="s">
        <v>86</v>
      </c>
      <c r="AY138" s="16" t="s">
        <v>129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84</v>
      </c>
      <c r="BK138" s="229">
        <f>ROUND(I138*H138,2)</f>
        <v>0</v>
      </c>
      <c r="BL138" s="16" t="s">
        <v>137</v>
      </c>
      <c r="BM138" s="228" t="s">
        <v>151</v>
      </c>
    </row>
    <row r="139" s="2" customFormat="1">
      <c r="A139" s="37"/>
      <c r="B139" s="38"/>
      <c r="C139" s="39"/>
      <c r="D139" s="230" t="s">
        <v>139</v>
      </c>
      <c r="E139" s="39"/>
      <c r="F139" s="231" t="s">
        <v>152</v>
      </c>
      <c r="G139" s="39"/>
      <c r="H139" s="39"/>
      <c r="I139" s="232"/>
      <c r="J139" s="39"/>
      <c r="K139" s="39"/>
      <c r="L139" s="43"/>
      <c r="M139" s="233"/>
      <c r="N139" s="23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139</v>
      </c>
      <c r="AU139" s="16" t="s">
        <v>86</v>
      </c>
    </row>
    <row r="140" s="2" customFormat="1">
      <c r="A140" s="37"/>
      <c r="B140" s="38"/>
      <c r="C140" s="217" t="s">
        <v>137</v>
      </c>
      <c r="D140" s="217" t="s">
        <v>132</v>
      </c>
      <c r="E140" s="218" t="s">
        <v>153</v>
      </c>
      <c r="F140" s="219" t="s">
        <v>154</v>
      </c>
      <c r="G140" s="220" t="s">
        <v>135</v>
      </c>
      <c r="H140" s="221">
        <v>20</v>
      </c>
      <c r="I140" s="222"/>
      <c r="J140" s="223">
        <f>ROUND(I140*H140,2)</f>
        <v>0</v>
      </c>
      <c r="K140" s="219" t="s">
        <v>136</v>
      </c>
      <c r="L140" s="43"/>
      <c r="M140" s="224" t="s">
        <v>1</v>
      </c>
      <c r="N140" s="225" t="s">
        <v>41</v>
      </c>
      <c r="O140" s="90"/>
      <c r="P140" s="226">
        <f>O140*H140</f>
        <v>0</v>
      </c>
      <c r="Q140" s="226">
        <v>0.0079000000000000008</v>
      </c>
      <c r="R140" s="226">
        <f>Q140*H140</f>
        <v>0.15800000000000003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137</v>
      </c>
      <c r="AT140" s="228" t="s">
        <v>132</v>
      </c>
      <c r="AU140" s="228" t="s">
        <v>86</v>
      </c>
      <c r="AY140" s="16" t="s">
        <v>129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84</v>
      </c>
      <c r="BK140" s="229">
        <f>ROUND(I140*H140,2)</f>
        <v>0</v>
      </c>
      <c r="BL140" s="16" t="s">
        <v>137</v>
      </c>
      <c r="BM140" s="228" t="s">
        <v>155</v>
      </c>
    </row>
    <row r="141" s="2" customFormat="1">
      <c r="A141" s="37"/>
      <c r="B141" s="38"/>
      <c r="C141" s="39"/>
      <c r="D141" s="230" t="s">
        <v>139</v>
      </c>
      <c r="E141" s="39"/>
      <c r="F141" s="231" t="s">
        <v>156</v>
      </c>
      <c r="G141" s="39"/>
      <c r="H141" s="39"/>
      <c r="I141" s="232"/>
      <c r="J141" s="39"/>
      <c r="K141" s="39"/>
      <c r="L141" s="43"/>
      <c r="M141" s="233"/>
      <c r="N141" s="23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139</v>
      </c>
      <c r="AU141" s="16" t="s">
        <v>86</v>
      </c>
    </row>
    <row r="142" s="2" customFormat="1">
      <c r="A142" s="37"/>
      <c r="B142" s="38"/>
      <c r="C142" s="217" t="s">
        <v>157</v>
      </c>
      <c r="D142" s="217" t="s">
        <v>132</v>
      </c>
      <c r="E142" s="218" t="s">
        <v>158</v>
      </c>
      <c r="F142" s="219" t="s">
        <v>159</v>
      </c>
      <c r="G142" s="220" t="s">
        <v>135</v>
      </c>
      <c r="H142" s="221">
        <v>13.4</v>
      </c>
      <c r="I142" s="222"/>
      <c r="J142" s="223">
        <f>ROUND(I142*H142,2)</f>
        <v>0</v>
      </c>
      <c r="K142" s="219" t="s">
        <v>136</v>
      </c>
      <c r="L142" s="43"/>
      <c r="M142" s="224" t="s">
        <v>1</v>
      </c>
      <c r="N142" s="225" t="s">
        <v>41</v>
      </c>
      <c r="O142" s="90"/>
      <c r="P142" s="226">
        <f>O142*H142</f>
        <v>0</v>
      </c>
      <c r="Q142" s="226">
        <v>0.0044600000000000004</v>
      </c>
      <c r="R142" s="226">
        <f>Q142*H142</f>
        <v>0.059764000000000005</v>
      </c>
      <c r="S142" s="226">
        <v>0</v>
      </c>
      <c r="T142" s="22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137</v>
      </c>
      <c r="AT142" s="228" t="s">
        <v>132</v>
      </c>
      <c r="AU142" s="228" t="s">
        <v>86</v>
      </c>
      <c r="AY142" s="16" t="s">
        <v>129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84</v>
      </c>
      <c r="BK142" s="229">
        <f>ROUND(I142*H142,2)</f>
        <v>0</v>
      </c>
      <c r="BL142" s="16" t="s">
        <v>137</v>
      </c>
      <c r="BM142" s="228" t="s">
        <v>160</v>
      </c>
    </row>
    <row r="143" s="2" customFormat="1">
      <c r="A143" s="37"/>
      <c r="B143" s="38"/>
      <c r="C143" s="39"/>
      <c r="D143" s="230" t="s">
        <v>139</v>
      </c>
      <c r="E143" s="39"/>
      <c r="F143" s="231" t="s">
        <v>161</v>
      </c>
      <c r="G143" s="39"/>
      <c r="H143" s="39"/>
      <c r="I143" s="232"/>
      <c r="J143" s="39"/>
      <c r="K143" s="39"/>
      <c r="L143" s="43"/>
      <c r="M143" s="233"/>
      <c r="N143" s="234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139</v>
      </c>
      <c r="AU143" s="16" t="s">
        <v>86</v>
      </c>
    </row>
    <row r="144" s="2" customFormat="1">
      <c r="A144" s="37"/>
      <c r="B144" s="38"/>
      <c r="C144" s="217" t="s">
        <v>143</v>
      </c>
      <c r="D144" s="217" t="s">
        <v>132</v>
      </c>
      <c r="E144" s="218" t="s">
        <v>162</v>
      </c>
      <c r="F144" s="219" t="s">
        <v>163</v>
      </c>
      <c r="G144" s="220" t="s">
        <v>164</v>
      </c>
      <c r="H144" s="221">
        <v>1</v>
      </c>
      <c r="I144" s="222"/>
      <c r="J144" s="223">
        <f>ROUND(I144*H144,2)</f>
        <v>0</v>
      </c>
      <c r="K144" s="219" t="s">
        <v>136</v>
      </c>
      <c r="L144" s="43"/>
      <c r="M144" s="224" t="s">
        <v>1</v>
      </c>
      <c r="N144" s="225" t="s">
        <v>41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137</v>
      </c>
      <c r="AT144" s="228" t="s">
        <v>132</v>
      </c>
      <c r="AU144" s="228" t="s">
        <v>86</v>
      </c>
      <c r="AY144" s="16" t="s">
        <v>129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84</v>
      </c>
      <c r="BK144" s="229">
        <f>ROUND(I144*H144,2)</f>
        <v>0</v>
      </c>
      <c r="BL144" s="16" t="s">
        <v>137</v>
      </c>
      <c r="BM144" s="228" t="s">
        <v>165</v>
      </c>
    </row>
    <row r="145" s="2" customFormat="1">
      <c r="A145" s="37"/>
      <c r="B145" s="38"/>
      <c r="C145" s="39"/>
      <c r="D145" s="230" t="s">
        <v>139</v>
      </c>
      <c r="E145" s="39"/>
      <c r="F145" s="231" t="s">
        <v>166</v>
      </c>
      <c r="G145" s="39"/>
      <c r="H145" s="39"/>
      <c r="I145" s="232"/>
      <c r="J145" s="39"/>
      <c r="K145" s="39"/>
      <c r="L145" s="43"/>
      <c r="M145" s="233"/>
      <c r="N145" s="23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139</v>
      </c>
      <c r="AU145" s="16" t="s">
        <v>86</v>
      </c>
    </row>
    <row r="146" s="2" customFormat="1" ht="16.5" customHeight="1">
      <c r="A146" s="37"/>
      <c r="B146" s="38"/>
      <c r="C146" s="246" t="s">
        <v>167</v>
      </c>
      <c r="D146" s="246" t="s">
        <v>168</v>
      </c>
      <c r="E146" s="247" t="s">
        <v>169</v>
      </c>
      <c r="F146" s="248" t="s">
        <v>170</v>
      </c>
      <c r="G146" s="249" t="s">
        <v>164</v>
      </c>
      <c r="H146" s="250">
        <v>1</v>
      </c>
      <c r="I146" s="251"/>
      <c r="J146" s="252">
        <f>ROUND(I146*H146,2)</f>
        <v>0</v>
      </c>
      <c r="K146" s="248" t="s">
        <v>136</v>
      </c>
      <c r="L146" s="253"/>
      <c r="M146" s="254" t="s">
        <v>1</v>
      </c>
      <c r="N146" s="255" t="s">
        <v>41</v>
      </c>
      <c r="O146" s="90"/>
      <c r="P146" s="226">
        <f>O146*H146</f>
        <v>0</v>
      </c>
      <c r="Q146" s="226">
        <v>0.00059000000000000003</v>
      </c>
      <c r="R146" s="226">
        <f>Q146*H146</f>
        <v>0.00059000000000000003</v>
      </c>
      <c r="S146" s="226">
        <v>0</v>
      </c>
      <c r="T146" s="22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171</v>
      </c>
      <c r="AT146" s="228" t="s">
        <v>168</v>
      </c>
      <c r="AU146" s="228" t="s">
        <v>86</v>
      </c>
      <c r="AY146" s="16" t="s">
        <v>129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84</v>
      </c>
      <c r="BK146" s="229">
        <f>ROUND(I146*H146,2)</f>
        <v>0</v>
      </c>
      <c r="BL146" s="16" t="s">
        <v>137</v>
      </c>
      <c r="BM146" s="228" t="s">
        <v>172</v>
      </c>
    </row>
    <row r="147" s="2" customFormat="1">
      <c r="A147" s="37"/>
      <c r="B147" s="38"/>
      <c r="C147" s="39"/>
      <c r="D147" s="230" t="s">
        <v>139</v>
      </c>
      <c r="E147" s="39"/>
      <c r="F147" s="231" t="s">
        <v>170</v>
      </c>
      <c r="G147" s="39"/>
      <c r="H147" s="39"/>
      <c r="I147" s="232"/>
      <c r="J147" s="39"/>
      <c r="K147" s="39"/>
      <c r="L147" s="43"/>
      <c r="M147" s="233"/>
      <c r="N147" s="23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139</v>
      </c>
      <c r="AU147" s="16" t="s">
        <v>86</v>
      </c>
    </row>
    <row r="148" s="12" customFormat="1" ht="22.8" customHeight="1">
      <c r="A148" s="12"/>
      <c r="B148" s="201"/>
      <c r="C148" s="202"/>
      <c r="D148" s="203" t="s">
        <v>75</v>
      </c>
      <c r="E148" s="215" t="s">
        <v>173</v>
      </c>
      <c r="F148" s="215" t="s">
        <v>174</v>
      </c>
      <c r="G148" s="202"/>
      <c r="H148" s="202"/>
      <c r="I148" s="205"/>
      <c r="J148" s="216">
        <f>BK148</f>
        <v>0</v>
      </c>
      <c r="K148" s="202"/>
      <c r="L148" s="207"/>
      <c r="M148" s="208"/>
      <c r="N148" s="209"/>
      <c r="O148" s="209"/>
      <c r="P148" s="210">
        <f>SUM(P149:P174)</f>
        <v>0</v>
      </c>
      <c r="Q148" s="209"/>
      <c r="R148" s="210">
        <f>SUM(R149:R174)</f>
        <v>0.063</v>
      </c>
      <c r="S148" s="209"/>
      <c r="T148" s="211">
        <f>SUM(T149:T174)</f>
        <v>3.9376199999999999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2" t="s">
        <v>84</v>
      </c>
      <c r="AT148" s="213" t="s">
        <v>75</v>
      </c>
      <c r="AU148" s="213" t="s">
        <v>84</v>
      </c>
      <c r="AY148" s="212" t="s">
        <v>129</v>
      </c>
      <c r="BK148" s="214">
        <f>SUM(BK149:BK174)</f>
        <v>0</v>
      </c>
    </row>
    <row r="149" s="2" customFormat="1" ht="33" customHeight="1">
      <c r="A149" s="37"/>
      <c r="B149" s="38"/>
      <c r="C149" s="217" t="s">
        <v>171</v>
      </c>
      <c r="D149" s="217" t="s">
        <v>132</v>
      </c>
      <c r="E149" s="218" t="s">
        <v>175</v>
      </c>
      <c r="F149" s="219" t="s">
        <v>176</v>
      </c>
      <c r="G149" s="220" t="s">
        <v>135</v>
      </c>
      <c r="H149" s="221">
        <v>1972</v>
      </c>
      <c r="I149" s="222"/>
      <c r="J149" s="223">
        <f>ROUND(I149*H149,2)</f>
        <v>0</v>
      </c>
      <c r="K149" s="219" t="s">
        <v>136</v>
      </c>
      <c r="L149" s="43"/>
      <c r="M149" s="224" t="s">
        <v>1</v>
      </c>
      <c r="N149" s="225" t="s">
        <v>41</v>
      </c>
      <c r="O149" s="90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137</v>
      </c>
      <c r="AT149" s="228" t="s">
        <v>132</v>
      </c>
      <c r="AU149" s="228" t="s">
        <v>86</v>
      </c>
      <c r="AY149" s="16" t="s">
        <v>129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84</v>
      </c>
      <c r="BK149" s="229">
        <f>ROUND(I149*H149,2)</f>
        <v>0</v>
      </c>
      <c r="BL149" s="16" t="s">
        <v>137</v>
      </c>
      <c r="BM149" s="228" t="s">
        <v>177</v>
      </c>
    </row>
    <row r="150" s="2" customFormat="1">
      <c r="A150" s="37"/>
      <c r="B150" s="38"/>
      <c r="C150" s="39"/>
      <c r="D150" s="230" t="s">
        <v>139</v>
      </c>
      <c r="E150" s="39"/>
      <c r="F150" s="231" t="s">
        <v>178</v>
      </c>
      <c r="G150" s="39"/>
      <c r="H150" s="39"/>
      <c r="I150" s="232"/>
      <c r="J150" s="39"/>
      <c r="K150" s="39"/>
      <c r="L150" s="43"/>
      <c r="M150" s="233"/>
      <c r="N150" s="234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139</v>
      </c>
      <c r="AU150" s="16" t="s">
        <v>86</v>
      </c>
    </row>
    <row r="151" s="13" customFormat="1">
      <c r="A151" s="13"/>
      <c r="B151" s="235"/>
      <c r="C151" s="236"/>
      <c r="D151" s="230" t="s">
        <v>141</v>
      </c>
      <c r="E151" s="237" t="s">
        <v>1</v>
      </c>
      <c r="F151" s="238" t="s">
        <v>179</v>
      </c>
      <c r="G151" s="236"/>
      <c r="H151" s="239">
        <v>937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141</v>
      </c>
      <c r="AU151" s="245" t="s">
        <v>86</v>
      </c>
      <c r="AV151" s="13" t="s">
        <v>86</v>
      </c>
      <c r="AW151" s="13" t="s">
        <v>32</v>
      </c>
      <c r="AX151" s="13" t="s">
        <v>76</v>
      </c>
      <c r="AY151" s="245" t="s">
        <v>129</v>
      </c>
    </row>
    <row r="152" s="13" customFormat="1">
      <c r="A152" s="13"/>
      <c r="B152" s="235"/>
      <c r="C152" s="236"/>
      <c r="D152" s="230" t="s">
        <v>141</v>
      </c>
      <c r="E152" s="237" t="s">
        <v>1</v>
      </c>
      <c r="F152" s="238" t="s">
        <v>180</v>
      </c>
      <c r="G152" s="236"/>
      <c r="H152" s="239">
        <v>1035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141</v>
      </c>
      <c r="AU152" s="245" t="s">
        <v>86</v>
      </c>
      <c r="AV152" s="13" t="s">
        <v>86</v>
      </c>
      <c r="AW152" s="13" t="s">
        <v>32</v>
      </c>
      <c r="AX152" s="13" t="s">
        <v>76</v>
      </c>
      <c r="AY152" s="245" t="s">
        <v>129</v>
      </c>
    </row>
    <row r="153" s="14" customFormat="1">
      <c r="A153" s="14"/>
      <c r="B153" s="256"/>
      <c r="C153" s="257"/>
      <c r="D153" s="230" t="s">
        <v>141</v>
      </c>
      <c r="E153" s="258" t="s">
        <v>1</v>
      </c>
      <c r="F153" s="259" t="s">
        <v>181</v>
      </c>
      <c r="G153" s="257"/>
      <c r="H153" s="260">
        <v>1972</v>
      </c>
      <c r="I153" s="261"/>
      <c r="J153" s="257"/>
      <c r="K153" s="257"/>
      <c r="L153" s="262"/>
      <c r="M153" s="263"/>
      <c r="N153" s="264"/>
      <c r="O153" s="264"/>
      <c r="P153" s="264"/>
      <c r="Q153" s="264"/>
      <c r="R153" s="264"/>
      <c r="S153" s="264"/>
      <c r="T153" s="26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6" t="s">
        <v>141</v>
      </c>
      <c r="AU153" s="266" t="s">
        <v>86</v>
      </c>
      <c r="AV153" s="14" t="s">
        <v>137</v>
      </c>
      <c r="AW153" s="14" t="s">
        <v>32</v>
      </c>
      <c r="AX153" s="14" t="s">
        <v>84</v>
      </c>
      <c r="AY153" s="266" t="s">
        <v>129</v>
      </c>
    </row>
    <row r="154" s="2" customFormat="1" ht="33" customHeight="1">
      <c r="A154" s="37"/>
      <c r="B154" s="38"/>
      <c r="C154" s="217" t="s">
        <v>173</v>
      </c>
      <c r="D154" s="217" t="s">
        <v>132</v>
      </c>
      <c r="E154" s="218" t="s">
        <v>182</v>
      </c>
      <c r="F154" s="219" t="s">
        <v>183</v>
      </c>
      <c r="G154" s="220" t="s">
        <v>135</v>
      </c>
      <c r="H154" s="221">
        <v>177480</v>
      </c>
      <c r="I154" s="222"/>
      <c r="J154" s="223">
        <f>ROUND(I154*H154,2)</f>
        <v>0</v>
      </c>
      <c r="K154" s="219" t="s">
        <v>136</v>
      </c>
      <c r="L154" s="43"/>
      <c r="M154" s="224" t="s">
        <v>1</v>
      </c>
      <c r="N154" s="225" t="s">
        <v>41</v>
      </c>
      <c r="O154" s="90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137</v>
      </c>
      <c r="AT154" s="228" t="s">
        <v>132</v>
      </c>
      <c r="AU154" s="228" t="s">
        <v>86</v>
      </c>
      <c r="AY154" s="16" t="s">
        <v>129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84</v>
      </c>
      <c r="BK154" s="229">
        <f>ROUND(I154*H154,2)</f>
        <v>0</v>
      </c>
      <c r="BL154" s="16" t="s">
        <v>137</v>
      </c>
      <c r="BM154" s="228" t="s">
        <v>184</v>
      </c>
    </row>
    <row r="155" s="2" customFormat="1">
      <c r="A155" s="37"/>
      <c r="B155" s="38"/>
      <c r="C155" s="39"/>
      <c r="D155" s="230" t="s">
        <v>139</v>
      </c>
      <c r="E155" s="39"/>
      <c r="F155" s="231" t="s">
        <v>185</v>
      </c>
      <c r="G155" s="39"/>
      <c r="H155" s="39"/>
      <c r="I155" s="232"/>
      <c r="J155" s="39"/>
      <c r="K155" s="39"/>
      <c r="L155" s="43"/>
      <c r="M155" s="233"/>
      <c r="N155" s="234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139</v>
      </c>
      <c r="AU155" s="16" t="s">
        <v>86</v>
      </c>
    </row>
    <row r="156" s="13" customFormat="1">
      <c r="A156" s="13"/>
      <c r="B156" s="235"/>
      <c r="C156" s="236"/>
      <c r="D156" s="230" t="s">
        <v>141</v>
      </c>
      <c r="E156" s="237" t="s">
        <v>1</v>
      </c>
      <c r="F156" s="238" t="s">
        <v>186</v>
      </c>
      <c r="G156" s="236"/>
      <c r="H156" s="239">
        <v>1972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141</v>
      </c>
      <c r="AU156" s="245" t="s">
        <v>86</v>
      </c>
      <c r="AV156" s="13" t="s">
        <v>86</v>
      </c>
      <c r="AW156" s="13" t="s">
        <v>32</v>
      </c>
      <c r="AX156" s="13" t="s">
        <v>84</v>
      </c>
      <c r="AY156" s="245" t="s">
        <v>129</v>
      </c>
    </row>
    <row r="157" s="13" customFormat="1">
      <c r="A157" s="13"/>
      <c r="B157" s="235"/>
      <c r="C157" s="236"/>
      <c r="D157" s="230" t="s">
        <v>141</v>
      </c>
      <c r="E157" s="236"/>
      <c r="F157" s="238" t="s">
        <v>187</v>
      </c>
      <c r="G157" s="236"/>
      <c r="H157" s="239">
        <v>177480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141</v>
      </c>
      <c r="AU157" s="245" t="s">
        <v>86</v>
      </c>
      <c r="AV157" s="13" t="s">
        <v>86</v>
      </c>
      <c r="AW157" s="13" t="s">
        <v>4</v>
      </c>
      <c r="AX157" s="13" t="s">
        <v>84</v>
      </c>
      <c r="AY157" s="245" t="s">
        <v>129</v>
      </c>
    </row>
    <row r="158" s="2" customFormat="1" ht="33" customHeight="1">
      <c r="A158" s="37"/>
      <c r="B158" s="38"/>
      <c r="C158" s="217" t="s">
        <v>188</v>
      </c>
      <c r="D158" s="217" t="s">
        <v>132</v>
      </c>
      <c r="E158" s="218" t="s">
        <v>189</v>
      </c>
      <c r="F158" s="219" t="s">
        <v>190</v>
      </c>
      <c r="G158" s="220" t="s">
        <v>135</v>
      </c>
      <c r="H158" s="221">
        <v>1972</v>
      </c>
      <c r="I158" s="222"/>
      <c r="J158" s="223">
        <f>ROUND(I158*H158,2)</f>
        <v>0</v>
      </c>
      <c r="K158" s="219" t="s">
        <v>136</v>
      </c>
      <c r="L158" s="43"/>
      <c r="M158" s="224" t="s">
        <v>1</v>
      </c>
      <c r="N158" s="225" t="s">
        <v>41</v>
      </c>
      <c r="O158" s="90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8" t="s">
        <v>137</v>
      </c>
      <c r="AT158" s="228" t="s">
        <v>132</v>
      </c>
      <c r="AU158" s="228" t="s">
        <v>86</v>
      </c>
      <c r="AY158" s="16" t="s">
        <v>129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6" t="s">
        <v>84</v>
      </c>
      <c r="BK158" s="229">
        <f>ROUND(I158*H158,2)</f>
        <v>0</v>
      </c>
      <c r="BL158" s="16" t="s">
        <v>137</v>
      </c>
      <c r="BM158" s="228" t="s">
        <v>191</v>
      </c>
    </row>
    <row r="159" s="2" customFormat="1">
      <c r="A159" s="37"/>
      <c r="B159" s="38"/>
      <c r="C159" s="39"/>
      <c r="D159" s="230" t="s">
        <v>139</v>
      </c>
      <c r="E159" s="39"/>
      <c r="F159" s="231" t="s">
        <v>192</v>
      </c>
      <c r="G159" s="39"/>
      <c r="H159" s="39"/>
      <c r="I159" s="232"/>
      <c r="J159" s="39"/>
      <c r="K159" s="39"/>
      <c r="L159" s="43"/>
      <c r="M159" s="233"/>
      <c r="N159" s="234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139</v>
      </c>
      <c r="AU159" s="16" t="s">
        <v>86</v>
      </c>
    </row>
    <row r="160" s="2" customFormat="1">
      <c r="A160" s="37"/>
      <c r="B160" s="38"/>
      <c r="C160" s="217" t="s">
        <v>193</v>
      </c>
      <c r="D160" s="217" t="s">
        <v>132</v>
      </c>
      <c r="E160" s="218" t="s">
        <v>194</v>
      </c>
      <c r="F160" s="219" t="s">
        <v>195</v>
      </c>
      <c r="G160" s="220" t="s">
        <v>196</v>
      </c>
      <c r="H160" s="221">
        <v>1.73</v>
      </c>
      <c r="I160" s="222"/>
      <c r="J160" s="223">
        <f>ROUND(I160*H160,2)</f>
        <v>0</v>
      </c>
      <c r="K160" s="219" t="s">
        <v>136</v>
      </c>
      <c r="L160" s="43"/>
      <c r="M160" s="224" t="s">
        <v>1</v>
      </c>
      <c r="N160" s="225" t="s">
        <v>41</v>
      </c>
      <c r="O160" s="90"/>
      <c r="P160" s="226">
        <f>O160*H160</f>
        <v>0</v>
      </c>
      <c r="Q160" s="226">
        <v>0</v>
      </c>
      <c r="R160" s="226">
        <f>Q160*H160</f>
        <v>0</v>
      </c>
      <c r="S160" s="226">
        <v>1.5940000000000001</v>
      </c>
      <c r="T160" s="227">
        <f>S160*H160</f>
        <v>2.7576200000000002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8" t="s">
        <v>137</v>
      </c>
      <c r="AT160" s="228" t="s">
        <v>132</v>
      </c>
      <c r="AU160" s="228" t="s">
        <v>86</v>
      </c>
      <c r="AY160" s="16" t="s">
        <v>129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6" t="s">
        <v>84</v>
      </c>
      <c r="BK160" s="229">
        <f>ROUND(I160*H160,2)</f>
        <v>0</v>
      </c>
      <c r="BL160" s="16" t="s">
        <v>137</v>
      </c>
      <c r="BM160" s="228" t="s">
        <v>197</v>
      </c>
    </row>
    <row r="161" s="2" customFormat="1">
      <c r="A161" s="37"/>
      <c r="B161" s="38"/>
      <c r="C161" s="39"/>
      <c r="D161" s="230" t="s">
        <v>139</v>
      </c>
      <c r="E161" s="39"/>
      <c r="F161" s="231" t="s">
        <v>198</v>
      </c>
      <c r="G161" s="39"/>
      <c r="H161" s="39"/>
      <c r="I161" s="232"/>
      <c r="J161" s="39"/>
      <c r="K161" s="39"/>
      <c r="L161" s="43"/>
      <c r="M161" s="233"/>
      <c r="N161" s="234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139</v>
      </c>
      <c r="AU161" s="16" t="s">
        <v>86</v>
      </c>
    </row>
    <row r="162" s="13" customFormat="1">
      <c r="A162" s="13"/>
      <c r="B162" s="235"/>
      <c r="C162" s="236"/>
      <c r="D162" s="230" t="s">
        <v>141</v>
      </c>
      <c r="E162" s="237" t="s">
        <v>1</v>
      </c>
      <c r="F162" s="238" t="s">
        <v>199</v>
      </c>
      <c r="G162" s="236"/>
      <c r="H162" s="239">
        <v>1.7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141</v>
      </c>
      <c r="AU162" s="245" t="s">
        <v>86</v>
      </c>
      <c r="AV162" s="13" t="s">
        <v>86</v>
      </c>
      <c r="AW162" s="13" t="s">
        <v>32</v>
      </c>
      <c r="AX162" s="13" t="s">
        <v>76</v>
      </c>
      <c r="AY162" s="245" t="s">
        <v>129</v>
      </c>
    </row>
    <row r="163" s="13" customFormat="1">
      <c r="A163" s="13"/>
      <c r="B163" s="235"/>
      <c r="C163" s="236"/>
      <c r="D163" s="230" t="s">
        <v>141</v>
      </c>
      <c r="E163" s="237" t="s">
        <v>1</v>
      </c>
      <c r="F163" s="238" t="s">
        <v>200</v>
      </c>
      <c r="G163" s="236"/>
      <c r="H163" s="239">
        <v>0.029999999999999999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5" t="s">
        <v>141</v>
      </c>
      <c r="AU163" s="245" t="s">
        <v>86</v>
      </c>
      <c r="AV163" s="13" t="s">
        <v>86</v>
      </c>
      <c r="AW163" s="13" t="s">
        <v>32</v>
      </c>
      <c r="AX163" s="13" t="s">
        <v>76</v>
      </c>
      <c r="AY163" s="245" t="s">
        <v>129</v>
      </c>
    </row>
    <row r="164" s="14" customFormat="1">
      <c r="A164" s="14"/>
      <c r="B164" s="256"/>
      <c r="C164" s="257"/>
      <c r="D164" s="230" t="s">
        <v>141</v>
      </c>
      <c r="E164" s="258" t="s">
        <v>1</v>
      </c>
      <c r="F164" s="259" t="s">
        <v>181</v>
      </c>
      <c r="G164" s="257"/>
      <c r="H164" s="260">
        <v>1.73</v>
      </c>
      <c r="I164" s="261"/>
      <c r="J164" s="257"/>
      <c r="K164" s="257"/>
      <c r="L164" s="262"/>
      <c r="M164" s="263"/>
      <c r="N164" s="264"/>
      <c r="O164" s="264"/>
      <c r="P164" s="264"/>
      <c r="Q164" s="264"/>
      <c r="R164" s="264"/>
      <c r="S164" s="264"/>
      <c r="T164" s="26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6" t="s">
        <v>141</v>
      </c>
      <c r="AU164" s="266" t="s">
        <v>86</v>
      </c>
      <c r="AV164" s="14" t="s">
        <v>137</v>
      </c>
      <c r="AW164" s="14" t="s">
        <v>32</v>
      </c>
      <c r="AX164" s="14" t="s">
        <v>84</v>
      </c>
      <c r="AY164" s="266" t="s">
        <v>129</v>
      </c>
    </row>
    <row r="165" s="2" customFormat="1">
      <c r="A165" s="37"/>
      <c r="B165" s="38"/>
      <c r="C165" s="217" t="s">
        <v>201</v>
      </c>
      <c r="D165" s="217" t="s">
        <v>132</v>
      </c>
      <c r="E165" s="218" t="s">
        <v>202</v>
      </c>
      <c r="F165" s="219" t="s">
        <v>203</v>
      </c>
      <c r="G165" s="220" t="s">
        <v>135</v>
      </c>
      <c r="H165" s="221">
        <v>20</v>
      </c>
      <c r="I165" s="222"/>
      <c r="J165" s="223">
        <f>ROUND(I165*H165,2)</f>
        <v>0</v>
      </c>
      <c r="K165" s="219" t="s">
        <v>136</v>
      </c>
      <c r="L165" s="43"/>
      <c r="M165" s="224" t="s">
        <v>1</v>
      </c>
      <c r="N165" s="225" t="s">
        <v>41</v>
      </c>
      <c r="O165" s="90"/>
      <c r="P165" s="226">
        <f>O165*H165</f>
        <v>0</v>
      </c>
      <c r="Q165" s="226">
        <v>0</v>
      </c>
      <c r="R165" s="226">
        <f>Q165*H165</f>
        <v>0</v>
      </c>
      <c r="S165" s="226">
        <v>0.058999999999999997</v>
      </c>
      <c r="T165" s="227">
        <f>S165*H165</f>
        <v>1.1799999999999999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137</v>
      </c>
      <c r="AT165" s="228" t="s">
        <v>132</v>
      </c>
      <c r="AU165" s="228" t="s">
        <v>86</v>
      </c>
      <c r="AY165" s="16" t="s">
        <v>129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84</v>
      </c>
      <c r="BK165" s="229">
        <f>ROUND(I165*H165,2)</f>
        <v>0</v>
      </c>
      <c r="BL165" s="16" t="s">
        <v>137</v>
      </c>
      <c r="BM165" s="228" t="s">
        <v>204</v>
      </c>
    </row>
    <row r="166" s="2" customFormat="1">
      <c r="A166" s="37"/>
      <c r="B166" s="38"/>
      <c r="C166" s="39"/>
      <c r="D166" s="230" t="s">
        <v>139</v>
      </c>
      <c r="E166" s="39"/>
      <c r="F166" s="231" t="s">
        <v>205</v>
      </c>
      <c r="G166" s="39"/>
      <c r="H166" s="39"/>
      <c r="I166" s="232"/>
      <c r="J166" s="39"/>
      <c r="K166" s="39"/>
      <c r="L166" s="43"/>
      <c r="M166" s="233"/>
      <c r="N166" s="234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139</v>
      </c>
      <c r="AU166" s="16" t="s">
        <v>86</v>
      </c>
    </row>
    <row r="167" s="13" customFormat="1">
      <c r="A167" s="13"/>
      <c r="B167" s="235"/>
      <c r="C167" s="236"/>
      <c r="D167" s="230" t="s">
        <v>141</v>
      </c>
      <c r="E167" s="237" t="s">
        <v>1</v>
      </c>
      <c r="F167" s="238" t="s">
        <v>206</v>
      </c>
      <c r="G167" s="236"/>
      <c r="H167" s="239">
        <v>20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5" t="s">
        <v>141</v>
      </c>
      <c r="AU167" s="245" t="s">
        <v>86</v>
      </c>
      <c r="AV167" s="13" t="s">
        <v>86</v>
      </c>
      <c r="AW167" s="13" t="s">
        <v>32</v>
      </c>
      <c r="AX167" s="13" t="s">
        <v>84</v>
      </c>
      <c r="AY167" s="245" t="s">
        <v>129</v>
      </c>
    </row>
    <row r="168" s="2" customFormat="1">
      <c r="A168" s="37"/>
      <c r="B168" s="38"/>
      <c r="C168" s="217" t="s">
        <v>207</v>
      </c>
      <c r="D168" s="217" t="s">
        <v>132</v>
      </c>
      <c r="E168" s="218" t="s">
        <v>208</v>
      </c>
      <c r="F168" s="219" t="s">
        <v>209</v>
      </c>
      <c r="G168" s="220" t="s">
        <v>135</v>
      </c>
      <c r="H168" s="221">
        <v>20</v>
      </c>
      <c r="I168" s="222"/>
      <c r="J168" s="223">
        <f>ROUND(I168*H168,2)</f>
        <v>0</v>
      </c>
      <c r="K168" s="219" t="s">
        <v>136</v>
      </c>
      <c r="L168" s="43"/>
      <c r="M168" s="224" t="s">
        <v>1</v>
      </c>
      <c r="N168" s="225" t="s">
        <v>41</v>
      </c>
      <c r="O168" s="90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8" t="s">
        <v>137</v>
      </c>
      <c r="AT168" s="228" t="s">
        <v>132</v>
      </c>
      <c r="AU168" s="228" t="s">
        <v>86</v>
      </c>
      <c r="AY168" s="16" t="s">
        <v>129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6" t="s">
        <v>84</v>
      </c>
      <c r="BK168" s="229">
        <f>ROUND(I168*H168,2)</f>
        <v>0</v>
      </c>
      <c r="BL168" s="16" t="s">
        <v>137</v>
      </c>
      <c r="BM168" s="228" t="s">
        <v>210</v>
      </c>
    </row>
    <row r="169" s="2" customFormat="1">
      <c r="A169" s="37"/>
      <c r="B169" s="38"/>
      <c r="C169" s="39"/>
      <c r="D169" s="230" t="s">
        <v>139</v>
      </c>
      <c r="E169" s="39"/>
      <c r="F169" s="231" t="s">
        <v>211</v>
      </c>
      <c r="G169" s="39"/>
      <c r="H169" s="39"/>
      <c r="I169" s="232"/>
      <c r="J169" s="39"/>
      <c r="K169" s="39"/>
      <c r="L169" s="43"/>
      <c r="M169" s="233"/>
      <c r="N169" s="234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139</v>
      </c>
      <c r="AU169" s="16" t="s">
        <v>86</v>
      </c>
    </row>
    <row r="170" s="2" customFormat="1">
      <c r="A170" s="37"/>
      <c r="B170" s="38"/>
      <c r="C170" s="217" t="s">
        <v>212</v>
      </c>
      <c r="D170" s="217" t="s">
        <v>132</v>
      </c>
      <c r="E170" s="218" t="s">
        <v>213</v>
      </c>
      <c r="F170" s="219" t="s">
        <v>214</v>
      </c>
      <c r="G170" s="220" t="s">
        <v>135</v>
      </c>
      <c r="H170" s="221">
        <v>1.5</v>
      </c>
      <c r="I170" s="222"/>
      <c r="J170" s="223">
        <f>ROUND(I170*H170,2)</f>
        <v>0</v>
      </c>
      <c r="K170" s="219" t="s">
        <v>136</v>
      </c>
      <c r="L170" s="43"/>
      <c r="M170" s="224" t="s">
        <v>1</v>
      </c>
      <c r="N170" s="225" t="s">
        <v>41</v>
      </c>
      <c r="O170" s="90"/>
      <c r="P170" s="226">
        <f>O170*H170</f>
        <v>0</v>
      </c>
      <c r="Q170" s="226">
        <v>0.038850000000000003</v>
      </c>
      <c r="R170" s="226">
        <f>Q170*H170</f>
        <v>0.058275000000000007</v>
      </c>
      <c r="S170" s="226">
        <v>0</v>
      </c>
      <c r="T170" s="22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8" t="s">
        <v>137</v>
      </c>
      <c r="AT170" s="228" t="s">
        <v>132</v>
      </c>
      <c r="AU170" s="228" t="s">
        <v>86</v>
      </c>
      <c r="AY170" s="16" t="s">
        <v>129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6" t="s">
        <v>84</v>
      </c>
      <c r="BK170" s="229">
        <f>ROUND(I170*H170,2)</f>
        <v>0</v>
      </c>
      <c r="BL170" s="16" t="s">
        <v>137</v>
      </c>
      <c r="BM170" s="228" t="s">
        <v>215</v>
      </c>
    </row>
    <row r="171" s="2" customFormat="1">
      <c r="A171" s="37"/>
      <c r="B171" s="38"/>
      <c r="C171" s="39"/>
      <c r="D171" s="230" t="s">
        <v>139</v>
      </c>
      <c r="E171" s="39"/>
      <c r="F171" s="231" t="s">
        <v>216</v>
      </c>
      <c r="G171" s="39"/>
      <c r="H171" s="39"/>
      <c r="I171" s="232"/>
      <c r="J171" s="39"/>
      <c r="K171" s="39"/>
      <c r="L171" s="43"/>
      <c r="M171" s="233"/>
      <c r="N171" s="234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139</v>
      </c>
      <c r="AU171" s="16" t="s">
        <v>86</v>
      </c>
    </row>
    <row r="172" s="2" customFormat="1">
      <c r="A172" s="37"/>
      <c r="B172" s="38"/>
      <c r="C172" s="217" t="s">
        <v>8</v>
      </c>
      <c r="D172" s="217" t="s">
        <v>132</v>
      </c>
      <c r="E172" s="218" t="s">
        <v>217</v>
      </c>
      <c r="F172" s="219" t="s">
        <v>218</v>
      </c>
      <c r="G172" s="220" t="s">
        <v>135</v>
      </c>
      <c r="H172" s="221">
        <v>1.5</v>
      </c>
      <c r="I172" s="222"/>
      <c r="J172" s="223">
        <f>ROUND(I172*H172,2)</f>
        <v>0</v>
      </c>
      <c r="K172" s="219" t="s">
        <v>136</v>
      </c>
      <c r="L172" s="43"/>
      <c r="M172" s="224" t="s">
        <v>1</v>
      </c>
      <c r="N172" s="225" t="s">
        <v>41</v>
      </c>
      <c r="O172" s="90"/>
      <c r="P172" s="226">
        <f>O172*H172</f>
        <v>0</v>
      </c>
      <c r="Q172" s="226">
        <v>0.00315</v>
      </c>
      <c r="R172" s="226">
        <f>Q172*H172</f>
        <v>0.004725</v>
      </c>
      <c r="S172" s="226">
        <v>0</v>
      </c>
      <c r="T172" s="22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8" t="s">
        <v>137</v>
      </c>
      <c r="AT172" s="228" t="s">
        <v>132</v>
      </c>
      <c r="AU172" s="228" t="s">
        <v>86</v>
      </c>
      <c r="AY172" s="16" t="s">
        <v>129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6" t="s">
        <v>84</v>
      </c>
      <c r="BK172" s="229">
        <f>ROUND(I172*H172,2)</f>
        <v>0</v>
      </c>
      <c r="BL172" s="16" t="s">
        <v>137</v>
      </c>
      <c r="BM172" s="228" t="s">
        <v>219</v>
      </c>
    </row>
    <row r="173" s="2" customFormat="1">
      <c r="A173" s="37"/>
      <c r="B173" s="38"/>
      <c r="C173" s="39"/>
      <c r="D173" s="230" t="s">
        <v>139</v>
      </c>
      <c r="E173" s="39"/>
      <c r="F173" s="231" t="s">
        <v>220</v>
      </c>
      <c r="G173" s="39"/>
      <c r="H173" s="39"/>
      <c r="I173" s="232"/>
      <c r="J173" s="39"/>
      <c r="K173" s="39"/>
      <c r="L173" s="43"/>
      <c r="M173" s="233"/>
      <c r="N173" s="234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139</v>
      </c>
      <c r="AU173" s="16" t="s">
        <v>86</v>
      </c>
    </row>
    <row r="174" s="13" customFormat="1">
      <c r="A174" s="13"/>
      <c r="B174" s="235"/>
      <c r="C174" s="236"/>
      <c r="D174" s="230" t="s">
        <v>141</v>
      </c>
      <c r="E174" s="237" t="s">
        <v>1</v>
      </c>
      <c r="F174" s="238" t="s">
        <v>221</v>
      </c>
      <c r="G174" s="236"/>
      <c r="H174" s="239">
        <v>1.5</v>
      </c>
      <c r="I174" s="240"/>
      <c r="J174" s="236"/>
      <c r="K174" s="236"/>
      <c r="L174" s="241"/>
      <c r="M174" s="242"/>
      <c r="N174" s="243"/>
      <c r="O174" s="243"/>
      <c r="P174" s="243"/>
      <c r="Q174" s="243"/>
      <c r="R174" s="243"/>
      <c r="S174" s="243"/>
      <c r="T174" s="24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5" t="s">
        <v>141</v>
      </c>
      <c r="AU174" s="245" t="s">
        <v>86</v>
      </c>
      <c r="AV174" s="13" t="s">
        <v>86</v>
      </c>
      <c r="AW174" s="13" t="s">
        <v>32</v>
      </c>
      <c r="AX174" s="13" t="s">
        <v>84</v>
      </c>
      <c r="AY174" s="245" t="s">
        <v>129</v>
      </c>
    </row>
    <row r="175" s="12" customFormat="1" ht="22.8" customHeight="1">
      <c r="A175" s="12"/>
      <c r="B175" s="201"/>
      <c r="C175" s="202"/>
      <c r="D175" s="203" t="s">
        <v>75</v>
      </c>
      <c r="E175" s="215" t="s">
        <v>222</v>
      </c>
      <c r="F175" s="215" t="s">
        <v>223</v>
      </c>
      <c r="G175" s="202"/>
      <c r="H175" s="202"/>
      <c r="I175" s="205"/>
      <c r="J175" s="216">
        <f>BK175</f>
        <v>0</v>
      </c>
      <c r="K175" s="202"/>
      <c r="L175" s="207"/>
      <c r="M175" s="208"/>
      <c r="N175" s="209"/>
      <c r="O175" s="209"/>
      <c r="P175" s="210">
        <f>SUM(P176:P190)</f>
        <v>0</v>
      </c>
      <c r="Q175" s="209"/>
      <c r="R175" s="210">
        <f>SUM(R176:R190)</f>
        <v>0</v>
      </c>
      <c r="S175" s="209"/>
      <c r="T175" s="211">
        <f>SUM(T176:T190)</f>
        <v>3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2" t="s">
        <v>84</v>
      </c>
      <c r="AT175" s="213" t="s">
        <v>75</v>
      </c>
      <c r="AU175" s="213" t="s">
        <v>84</v>
      </c>
      <c r="AY175" s="212" t="s">
        <v>129</v>
      </c>
      <c r="BK175" s="214">
        <f>SUM(BK176:BK190)</f>
        <v>0</v>
      </c>
    </row>
    <row r="176" s="2" customFormat="1">
      <c r="A176" s="37"/>
      <c r="B176" s="38"/>
      <c r="C176" s="217" t="s">
        <v>224</v>
      </c>
      <c r="D176" s="217" t="s">
        <v>132</v>
      </c>
      <c r="E176" s="218" t="s">
        <v>225</v>
      </c>
      <c r="F176" s="219" t="s">
        <v>226</v>
      </c>
      <c r="G176" s="220" t="s">
        <v>196</v>
      </c>
      <c r="H176" s="221">
        <v>2</v>
      </c>
      <c r="I176" s="222"/>
      <c r="J176" s="223">
        <f>ROUND(I176*H176,2)</f>
        <v>0</v>
      </c>
      <c r="K176" s="219" t="s">
        <v>136</v>
      </c>
      <c r="L176" s="43"/>
      <c r="M176" s="224" t="s">
        <v>1</v>
      </c>
      <c r="N176" s="225" t="s">
        <v>41</v>
      </c>
      <c r="O176" s="90"/>
      <c r="P176" s="226">
        <f>O176*H176</f>
        <v>0</v>
      </c>
      <c r="Q176" s="226">
        <v>0</v>
      </c>
      <c r="R176" s="226">
        <f>Q176*H176</f>
        <v>0</v>
      </c>
      <c r="S176" s="226">
        <v>1.5</v>
      </c>
      <c r="T176" s="227">
        <f>S176*H176</f>
        <v>3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8" t="s">
        <v>137</v>
      </c>
      <c r="AT176" s="228" t="s">
        <v>132</v>
      </c>
      <c r="AU176" s="228" t="s">
        <v>86</v>
      </c>
      <c r="AY176" s="16" t="s">
        <v>129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6" t="s">
        <v>84</v>
      </c>
      <c r="BK176" s="229">
        <f>ROUND(I176*H176,2)</f>
        <v>0</v>
      </c>
      <c r="BL176" s="16" t="s">
        <v>137</v>
      </c>
      <c r="BM176" s="228" t="s">
        <v>227</v>
      </c>
    </row>
    <row r="177" s="2" customFormat="1">
      <c r="A177" s="37"/>
      <c r="B177" s="38"/>
      <c r="C177" s="39"/>
      <c r="D177" s="230" t="s">
        <v>139</v>
      </c>
      <c r="E177" s="39"/>
      <c r="F177" s="231" t="s">
        <v>228</v>
      </c>
      <c r="G177" s="39"/>
      <c r="H177" s="39"/>
      <c r="I177" s="232"/>
      <c r="J177" s="39"/>
      <c r="K177" s="39"/>
      <c r="L177" s="43"/>
      <c r="M177" s="233"/>
      <c r="N177" s="234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139</v>
      </c>
      <c r="AU177" s="16" t="s">
        <v>86</v>
      </c>
    </row>
    <row r="178" s="2" customFormat="1">
      <c r="A178" s="37"/>
      <c r="B178" s="38"/>
      <c r="C178" s="217" t="s">
        <v>229</v>
      </c>
      <c r="D178" s="217" t="s">
        <v>132</v>
      </c>
      <c r="E178" s="218" t="s">
        <v>230</v>
      </c>
      <c r="F178" s="219" t="s">
        <v>231</v>
      </c>
      <c r="G178" s="220" t="s">
        <v>232</v>
      </c>
      <c r="H178" s="221">
        <v>21.117000000000001</v>
      </c>
      <c r="I178" s="222"/>
      <c r="J178" s="223">
        <f>ROUND(I178*H178,2)</f>
        <v>0</v>
      </c>
      <c r="K178" s="219" t="s">
        <v>136</v>
      </c>
      <c r="L178" s="43"/>
      <c r="M178" s="224" t="s">
        <v>1</v>
      </c>
      <c r="N178" s="225" t="s">
        <v>41</v>
      </c>
      <c r="O178" s="90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8" t="s">
        <v>137</v>
      </c>
      <c r="AT178" s="228" t="s">
        <v>132</v>
      </c>
      <c r="AU178" s="228" t="s">
        <v>86</v>
      </c>
      <c r="AY178" s="16" t="s">
        <v>129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6" t="s">
        <v>84</v>
      </c>
      <c r="BK178" s="229">
        <f>ROUND(I178*H178,2)</f>
        <v>0</v>
      </c>
      <c r="BL178" s="16" t="s">
        <v>137</v>
      </c>
      <c r="BM178" s="228" t="s">
        <v>233</v>
      </c>
    </row>
    <row r="179" s="2" customFormat="1">
      <c r="A179" s="37"/>
      <c r="B179" s="38"/>
      <c r="C179" s="39"/>
      <c r="D179" s="230" t="s">
        <v>139</v>
      </c>
      <c r="E179" s="39"/>
      <c r="F179" s="231" t="s">
        <v>234</v>
      </c>
      <c r="G179" s="39"/>
      <c r="H179" s="39"/>
      <c r="I179" s="232"/>
      <c r="J179" s="39"/>
      <c r="K179" s="39"/>
      <c r="L179" s="43"/>
      <c r="M179" s="233"/>
      <c r="N179" s="234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139</v>
      </c>
      <c r="AU179" s="16" t="s">
        <v>86</v>
      </c>
    </row>
    <row r="180" s="2" customFormat="1">
      <c r="A180" s="37"/>
      <c r="B180" s="38"/>
      <c r="C180" s="217" t="s">
        <v>235</v>
      </c>
      <c r="D180" s="217" t="s">
        <v>132</v>
      </c>
      <c r="E180" s="218" t="s">
        <v>236</v>
      </c>
      <c r="F180" s="219" t="s">
        <v>237</v>
      </c>
      <c r="G180" s="220" t="s">
        <v>232</v>
      </c>
      <c r="H180" s="221">
        <v>401.22300000000001</v>
      </c>
      <c r="I180" s="222"/>
      <c r="J180" s="223">
        <f>ROUND(I180*H180,2)</f>
        <v>0</v>
      </c>
      <c r="K180" s="219" t="s">
        <v>136</v>
      </c>
      <c r="L180" s="43"/>
      <c r="M180" s="224" t="s">
        <v>1</v>
      </c>
      <c r="N180" s="225" t="s">
        <v>41</v>
      </c>
      <c r="O180" s="90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8" t="s">
        <v>137</v>
      </c>
      <c r="AT180" s="228" t="s">
        <v>132</v>
      </c>
      <c r="AU180" s="228" t="s">
        <v>86</v>
      </c>
      <c r="AY180" s="16" t="s">
        <v>129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6" t="s">
        <v>84</v>
      </c>
      <c r="BK180" s="229">
        <f>ROUND(I180*H180,2)</f>
        <v>0</v>
      </c>
      <c r="BL180" s="16" t="s">
        <v>137</v>
      </c>
      <c r="BM180" s="228" t="s">
        <v>238</v>
      </c>
    </row>
    <row r="181" s="2" customFormat="1">
      <c r="A181" s="37"/>
      <c r="B181" s="38"/>
      <c r="C181" s="39"/>
      <c r="D181" s="230" t="s">
        <v>139</v>
      </c>
      <c r="E181" s="39"/>
      <c r="F181" s="231" t="s">
        <v>239</v>
      </c>
      <c r="G181" s="39"/>
      <c r="H181" s="39"/>
      <c r="I181" s="232"/>
      <c r="J181" s="39"/>
      <c r="K181" s="39"/>
      <c r="L181" s="43"/>
      <c r="M181" s="233"/>
      <c r="N181" s="234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139</v>
      </c>
      <c r="AU181" s="16" t="s">
        <v>86</v>
      </c>
    </row>
    <row r="182" s="13" customFormat="1">
      <c r="A182" s="13"/>
      <c r="B182" s="235"/>
      <c r="C182" s="236"/>
      <c r="D182" s="230" t="s">
        <v>141</v>
      </c>
      <c r="E182" s="236"/>
      <c r="F182" s="238" t="s">
        <v>240</v>
      </c>
      <c r="G182" s="236"/>
      <c r="H182" s="239">
        <v>401.22300000000001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5" t="s">
        <v>141</v>
      </c>
      <c r="AU182" s="245" t="s">
        <v>86</v>
      </c>
      <c r="AV182" s="13" t="s">
        <v>86</v>
      </c>
      <c r="AW182" s="13" t="s">
        <v>4</v>
      </c>
      <c r="AX182" s="13" t="s">
        <v>84</v>
      </c>
      <c r="AY182" s="245" t="s">
        <v>129</v>
      </c>
    </row>
    <row r="183" s="2" customFormat="1" ht="33" customHeight="1">
      <c r="A183" s="37"/>
      <c r="B183" s="38"/>
      <c r="C183" s="217" t="s">
        <v>241</v>
      </c>
      <c r="D183" s="217" t="s">
        <v>132</v>
      </c>
      <c r="E183" s="218" t="s">
        <v>242</v>
      </c>
      <c r="F183" s="219" t="s">
        <v>243</v>
      </c>
      <c r="G183" s="220" t="s">
        <v>232</v>
      </c>
      <c r="H183" s="221">
        <v>11</v>
      </c>
      <c r="I183" s="222"/>
      <c r="J183" s="223">
        <f>ROUND(I183*H183,2)</f>
        <v>0</v>
      </c>
      <c r="K183" s="219" t="s">
        <v>136</v>
      </c>
      <c r="L183" s="43"/>
      <c r="M183" s="224" t="s">
        <v>1</v>
      </c>
      <c r="N183" s="225" t="s">
        <v>41</v>
      </c>
      <c r="O183" s="90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8" t="s">
        <v>137</v>
      </c>
      <c r="AT183" s="228" t="s">
        <v>132</v>
      </c>
      <c r="AU183" s="228" t="s">
        <v>86</v>
      </c>
      <c r="AY183" s="16" t="s">
        <v>129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6" t="s">
        <v>84</v>
      </c>
      <c r="BK183" s="229">
        <f>ROUND(I183*H183,2)</f>
        <v>0</v>
      </c>
      <c r="BL183" s="16" t="s">
        <v>137</v>
      </c>
      <c r="BM183" s="228" t="s">
        <v>244</v>
      </c>
    </row>
    <row r="184" s="2" customFormat="1">
      <c r="A184" s="37"/>
      <c r="B184" s="38"/>
      <c r="C184" s="39"/>
      <c r="D184" s="230" t="s">
        <v>139</v>
      </c>
      <c r="E184" s="39"/>
      <c r="F184" s="231" t="s">
        <v>245</v>
      </c>
      <c r="G184" s="39"/>
      <c r="H184" s="39"/>
      <c r="I184" s="232"/>
      <c r="J184" s="39"/>
      <c r="K184" s="39"/>
      <c r="L184" s="43"/>
      <c r="M184" s="233"/>
      <c r="N184" s="234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139</v>
      </c>
      <c r="AU184" s="16" t="s">
        <v>86</v>
      </c>
    </row>
    <row r="185" s="2" customFormat="1" ht="33" customHeight="1">
      <c r="A185" s="37"/>
      <c r="B185" s="38"/>
      <c r="C185" s="217" t="s">
        <v>246</v>
      </c>
      <c r="D185" s="217" t="s">
        <v>132</v>
      </c>
      <c r="E185" s="218" t="s">
        <v>247</v>
      </c>
      <c r="F185" s="219" t="s">
        <v>248</v>
      </c>
      <c r="G185" s="220" t="s">
        <v>232</v>
      </c>
      <c r="H185" s="221">
        <v>5.2999999999999998</v>
      </c>
      <c r="I185" s="222"/>
      <c r="J185" s="223">
        <f>ROUND(I185*H185,2)</f>
        <v>0</v>
      </c>
      <c r="K185" s="219" t="s">
        <v>136</v>
      </c>
      <c r="L185" s="43"/>
      <c r="M185" s="224" t="s">
        <v>1</v>
      </c>
      <c r="N185" s="225" t="s">
        <v>41</v>
      </c>
      <c r="O185" s="90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8" t="s">
        <v>137</v>
      </c>
      <c r="AT185" s="228" t="s">
        <v>132</v>
      </c>
      <c r="AU185" s="228" t="s">
        <v>86</v>
      </c>
      <c r="AY185" s="16" t="s">
        <v>129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6" t="s">
        <v>84</v>
      </c>
      <c r="BK185" s="229">
        <f>ROUND(I185*H185,2)</f>
        <v>0</v>
      </c>
      <c r="BL185" s="16" t="s">
        <v>137</v>
      </c>
      <c r="BM185" s="228" t="s">
        <v>249</v>
      </c>
    </row>
    <row r="186" s="2" customFormat="1">
      <c r="A186" s="37"/>
      <c r="B186" s="38"/>
      <c r="C186" s="39"/>
      <c r="D186" s="230" t="s">
        <v>139</v>
      </c>
      <c r="E186" s="39"/>
      <c r="F186" s="231" t="s">
        <v>250</v>
      </c>
      <c r="G186" s="39"/>
      <c r="H186" s="39"/>
      <c r="I186" s="232"/>
      <c r="J186" s="39"/>
      <c r="K186" s="39"/>
      <c r="L186" s="43"/>
      <c r="M186" s="233"/>
      <c r="N186" s="234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139</v>
      </c>
      <c r="AU186" s="16" t="s">
        <v>86</v>
      </c>
    </row>
    <row r="187" s="2" customFormat="1">
      <c r="A187" s="37"/>
      <c r="B187" s="38"/>
      <c r="C187" s="217" t="s">
        <v>7</v>
      </c>
      <c r="D187" s="217" t="s">
        <v>132</v>
      </c>
      <c r="E187" s="218" t="s">
        <v>251</v>
      </c>
      <c r="F187" s="219" t="s">
        <v>252</v>
      </c>
      <c r="G187" s="220" t="s">
        <v>232</v>
      </c>
      <c r="H187" s="221">
        <v>4.4699999999999998</v>
      </c>
      <c r="I187" s="222"/>
      <c r="J187" s="223">
        <f>ROUND(I187*H187,2)</f>
        <v>0</v>
      </c>
      <c r="K187" s="219" t="s">
        <v>136</v>
      </c>
      <c r="L187" s="43"/>
      <c r="M187" s="224" t="s">
        <v>1</v>
      </c>
      <c r="N187" s="225" t="s">
        <v>41</v>
      </c>
      <c r="O187" s="90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8" t="s">
        <v>137</v>
      </c>
      <c r="AT187" s="228" t="s">
        <v>132</v>
      </c>
      <c r="AU187" s="228" t="s">
        <v>86</v>
      </c>
      <c r="AY187" s="16" t="s">
        <v>129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6" t="s">
        <v>84</v>
      </c>
      <c r="BK187" s="229">
        <f>ROUND(I187*H187,2)</f>
        <v>0</v>
      </c>
      <c r="BL187" s="16" t="s">
        <v>137</v>
      </c>
      <c r="BM187" s="228" t="s">
        <v>253</v>
      </c>
    </row>
    <row r="188" s="2" customFormat="1">
      <c r="A188" s="37"/>
      <c r="B188" s="38"/>
      <c r="C188" s="39"/>
      <c r="D188" s="230" t="s">
        <v>139</v>
      </c>
      <c r="E188" s="39"/>
      <c r="F188" s="231" t="s">
        <v>254</v>
      </c>
      <c r="G188" s="39"/>
      <c r="H188" s="39"/>
      <c r="I188" s="232"/>
      <c r="J188" s="39"/>
      <c r="K188" s="39"/>
      <c r="L188" s="43"/>
      <c r="M188" s="233"/>
      <c r="N188" s="234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139</v>
      </c>
      <c r="AU188" s="16" t="s">
        <v>86</v>
      </c>
    </row>
    <row r="189" s="2" customFormat="1" ht="16.5" customHeight="1">
      <c r="A189" s="37"/>
      <c r="B189" s="38"/>
      <c r="C189" s="217" t="s">
        <v>255</v>
      </c>
      <c r="D189" s="217" t="s">
        <v>132</v>
      </c>
      <c r="E189" s="218" t="s">
        <v>256</v>
      </c>
      <c r="F189" s="219" t="s">
        <v>257</v>
      </c>
      <c r="G189" s="220" t="s">
        <v>258</v>
      </c>
      <c r="H189" s="221">
        <v>1</v>
      </c>
      <c r="I189" s="222"/>
      <c r="J189" s="223">
        <f>ROUND(I189*H189,2)</f>
        <v>0</v>
      </c>
      <c r="K189" s="219" t="s">
        <v>1</v>
      </c>
      <c r="L189" s="43"/>
      <c r="M189" s="224" t="s">
        <v>1</v>
      </c>
      <c r="N189" s="225" t="s">
        <v>41</v>
      </c>
      <c r="O189" s="90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8" t="s">
        <v>137</v>
      </c>
      <c r="AT189" s="228" t="s">
        <v>132</v>
      </c>
      <c r="AU189" s="228" t="s">
        <v>86</v>
      </c>
      <c r="AY189" s="16" t="s">
        <v>129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6" t="s">
        <v>84</v>
      </c>
      <c r="BK189" s="229">
        <f>ROUND(I189*H189,2)</f>
        <v>0</v>
      </c>
      <c r="BL189" s="16" t="s">
        <v>137</v>
      </c>
      <c r="BM189" s="228" t="s">
        <v>259</v>
      </c>
    </row>
    <row r="190" s="2" customFormat="1">
      <c r="A190" s="37"/>
      <c r="B190" s="38"/>
      <c r="C190" s="39"/>
      <c r="D190" s="230" t="s">
        <v>139</v>
      </c>
      <c r="E190" s="39"/>
      <c r="F190" s="231" t="s">
        <v>257</v>
      </c>
      <c r="G190" s="39"/>
      <c r="H190" s="39"/>
      <c r="I190" s="232"/>
      <c r="J190" s="39"/>
      <c r="K190" s="39"/>
      <c r="L190" s="43"/>
      <c r="M190" s="233"/>
      <c r="N190" s="234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139</v>
      </c>
      <c r="AU190" s="16" t="s">
        <v>86</v>
      </c>
    </row>
    <row r="191" s="12" customFormat="1" ht="22.8" customHeight="1">
      <c r="A191" s="12"/>
      <c r="B191" s="201"/>
      <c r="C191" s="202"/>
      <c r="D191" s="203" t="s">
        <v>75</v>
      </c>
      <c r="E191" s="215" t="s">
        <v>260</v>
      </c>
      <c r="F191" s="215" t="s">
        <v>261</v>
      </c>
      <c r="G191" s="202"/>
      <c r="H191" s="202"/>
      <c r="I191" s="205"/>
      <c r="J191" s="216">
        <f>BK191</f>
        <v>0</v>
      </c>
      <c r="K191" s="202"/>
      <c r="L191" s="207"/>
      <c r="M191" s="208"/>
      <c r="N191" s="209"/>
      <c r="O191" s="209"/>
      <c r="P191" s="210">
        <f>SUM(P192:P193)</f>
        <v>0</v>
      </c>
      <c r="Q191" s="209"/>
      <c r="R191" s="210">
        <f>SUM(R192:R193)</f>
        <v>0</v>
      </c>
      <c r="S191" s="209"/>
      <c r="T191" s="211">
        <f>SUM(T192:T193)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2" t="s">
        <v>84</v>
      </c>
      <c r="AT191" s="213" t="s">
        <v>75</v>
      </c>
      <c r="AU191" s="213" t="s">
        <v>84</v>
      </c>
      <c r="AY191" s="212" t="s">
        <v>129</v>
      </c>
      <c r="BK191" s="214">
        <f>SUM(BK192:BK193)</f>
        <v>0</v>
      </c>
    </row>
    <row r="192" s="2" customFormat="1" ht="16.5" customHeight="1">
      <c r="A192" s="37"/>
      <c r="B192" s="38"/>
      <c r="C192" s="217" t="s">
        <v>262</v>
      </c>
      <c r="D192" s="217" t="s">
        <v>132</v>
      </c>
      <c r="E192" s="218" t="s">
        <v>263</v>
      </c>
      <c r="F192" s="219" t="s">
        <v>264</v>
      </c>
      <c r="G192" s="220" t="s">
        <v>232</v>
      </c>
      <c r="H192" s="221">
        <v>0.89700000000000002</v>
      </c>
      <c r="I192" s="222"/>
      <c r="J192" s="223">
        <f>ROUND(I192*H192,2)</f>
        <v>0</v>
      </c>
      <c r="K192" s="219" t="s">
        <v>136</v>
      </c>
      <c r="L192" s="43"/>
      <c r="M192" s="224" t="s">
        <v>1</v>
      </c>
      <c r="N192" s="225" t="s">
        <v>41</v>
      </c>
      <c r="O192" s="90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8" t="s">
        <v>137</v>
      </c>
      <c r="AT192" s="228" t="s">
        <v>132</v>
      </c>
      <c r="AU192" s="228" t="s">
        <v>86</v>
      </c>
      <c r="AY192" s="16" t="s">
        <v>129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6" t="s">
        <v>84</v>
      </c>
      <c r="BK192" s="229">
        <f>ROUND(I192*H192,2)</f>
        <v>0</v>
      </c>
      <c r="BL192" s="16" t="s">
        <v>137</v>
      </c>
      <c r="BM192" s="228" t="s">
        <v>265</v>
      </c>
    </row>
    <row r="193" s="2" customFormat="1">
      <c r="A193" s="37"/>
      <c r="B193" s="38"/>
      <c r="C193" s="39"/>
      <c r="D193" s="230" t="s">
        <v>139</v>
      </c>
      <c r="E193" s="39"/>
      <c r="F193" s="231" t="s">
        <v>266</v>
      </c>
      <c r="G193" s="39"/>
      <c r="H193" s="39"/>
      <c r="I193" s="232"/>
      <c r="J193" s="39"/>
      <c r="K193" s="39"/>
      <c r="L193" s="43"/>
      <c r="M193" s="233"/>
      <c r="N193" s="234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139</v>
      </c>
      <c r="AU193" s="16" t="s">
        <v>86</v>
      </c>
    </row>
    <row r="194" s="12" customFormat="1" ht="25.92" customHeight="1">
      <c r="A194" s="12"/>
      <c r="B194" s="201"/>
      <c r="C194" s="202"/>
      <c r="D194" s="203" t="s">
        <v>75</v>
      </c>
      <c r="E194" s="204" t="s">
        <v>267</v>
      </c>
      <c r="F194" s="204" t="s">
        <v>268</v>
      </c>
      <c r="G194" s="202"/>
      <c r="H194" s="202"/>
      <c r="I194" s="205"/>
      <c r="J194" s="206">
        <f>BK194</f>
        <v>0</v>
      </c>
      <c r="K194" s="202"/>
      <c r="L194" s="207"/>
      <c r="M194" s="208"/>
      <c r="N194" s="209"/>
      <c r="O194" s="209"/>
      <c r="P194" s="210">
        <f>P195+P198+P252+P370+P376+P387</f>
        <v>0</v>
      </c>
      <c r="Q194" s="209"/>
      <c r="R194" s="210">
        <f>R195+R198+R252+R370+R376+R387</f>
        <v>13.036935400000003</v>
      </c>
      <c r="S194" s="209"/>
      <c r="T194" s="211">
        <f>T195+T198+T252+T370+T376+T387</f>
        <v>14.179232599999999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2" t="s">
        <v>86</v>
      </c>
      <c r="AT194" s="213" t="s">
        <v>75</v>
      </c>
      <c r="AU194" s="213" t="s">
        <v>76</v>
      </c>
      <c r="AY194" s="212" t="s">
        <v>129</v>
      </c>
      <c r="BK194" s="214">
        <f>BK195+BK198+BK252+BK370+BK376+BK387</f>
        <v>0</v>
      </c>
    </row>
    <row r="195" s="12" customFormat="1" ht="22.8" customHeight="1">
      <c r="A195" s="12"/>
      <c r="B195" s="201"/>
      <c r="C195" s="202"/>
      <c r="D195" s="203" t="s">
        <v>75</v>
      </c>
      <c r="E195" s="215" t="s">
        <v>269</v>
      </c>
      <c r="F195" s="215" t="s">
        <v>270</v>
      </c>
      <c r="G195" s="202"/>
      <c r="H195" s="202"/>
      <c r="I195" s="205"/>
      <c r="J195" s="216">
        <f>BK195</f>
        <v>0</v>
      </c>
      <c r="K195" s="202"/>
      <c r="L195" s="207"/>
      <c r="M195" s="208"/>
      <c r="N195" s="209"/>
      <c r="O195" s="209"/>
      <c r="P195" s="210">
        <f>SUM(P196:P197)</f>
        <v>0</v>
      </c>
      <c r="Q195" s="209"/>
      <c r="R195" s="210">
        <f>SUM(R196:R197)</f>
        <v>0</v>
      </c>
      <c r="S195" s="209"/>
      <c r="T195" s="211">
        <f>SUM(T196:T197)</f>
        <v>4.4699999999999998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2" t="s">
        <v>86</v>
      </c>
      <c r="AT195" s="213" t="s">
        <v>75</v>
      </c>
      <c r="AU195" s="213" t="s">
        <v>84</v>
      </c>
      <c r="AY195" s="212" t="s">
        <v>129</v>
      </c>
      <c r="BK195" s="214">
        <f>SUM(BK196:BK197)</f>
        <v>0</v>
      </c>
    </row>
    <row r="196" s="2" customFormat="1">
      <c r="A196" s="37"/>
      <c r="B196" s="38"/>
      <c r="C196" s="217" t="s">
        <v>271</v>
      </c>
      <c r="D196" s="217" t="s">
        <v>132</v>
      </c>
      <c r="E196" s="218" t="s">
        <v>272</v>
      </c>
      <c r="F196" s="219" t="s">
        <v>273</v>
      </c>
      <c r="G196" s="220" t="s">
        <v>135</v>
      </c>
      <c r="H196" s="221">
        <v>745</v>
      </c>
      <c r="I196" s="222"/>
      <c r="J196" s="223">
        <f>ROUND(I196*H196,2)</f>
        <v>0</v>
      </c>
      <c r="K196" s="219" t="s">
        <v>136</v>
      </c>
      <c r="L196" s="43"/>
      <c r="M196" s="224" t="s">
        <v>1</v>
      </c>
      <c r="N196" s="225" t="s">
        <v>41</v>
      </c>
      <c r="O196" s="90"/>
      <c r="P196" s="226">
        <f>O196*H196</f>
        <v>0</v>
      </c>
      <c r="Q196" s="226">
        <v>0</v>
      </c>
      <c r="R196" s="226">
        <f>Q196*H196</f>
        <v>0</v>
      </c>
      <c r="S196" s="226">
        <v>0.0060000000000000001</v>
      </c>
      <c r="T196" s="227">
        <f>S196*H196</f>
        <v>4.4699999999999998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8" t="s">
        <v>224</v>
      </c>
      <c r="AT196" s="228" t="s">
        <v>132</v>
      </c>
      <c r="AU196" s="228" t="s">
        <v>86</v>
      </c>
      <c r="AY196" s="16" t="s">
        <v>129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6" t="s">
        <v>84</v>
      </c>
      <c r="BK196" s="229">
        <f>ROUND(I196*H196,2)</f>
        <v>0</v>
      </c>
      <c r="BL196" s="16" t="s">
        <v>224</v>
      </c>
      <c r="BM196" s="228" t="s">
        <v>274</v>
      </c>
    </row>
    <row r="197" s="2" customFormat="1">
      <c r="A197" s="37"/>
      <c r="B197" s="38"/>
      <c r="C197" s="39"/>
      <c r="D197" s="230" t="s">
        <v>139</v>
      </c>
      <c r="E197" s="39"/>
      <c r="F197" s="231" t="s">
        <v>275</v>
      </c>
      <c r="G197" s="39"/>
      <c r="H197" s="39"/>
      <c r="I197" s="232"/>
      <c r="J197" s="39"/>
      <c r="K197" s="39"/>
      <c r="L197" s="43"/>
      <c r="M197" s="233"/>
      <c r="N197" s="234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139</v>
      </c>
      <c r="AU197" s="16" t="s">
        <v>86</v>
      </c>
    </row>
    <row r="198" s="12" customFormat="1" ht="22.8" customHeight="1">
      <c r="A198" s="12"/>
      <c r="B198" s="201"/>
      <c r="C198" s="202"/>
      <c r="D198" s="203" t="s">
        <v>75</v>
      </c>
      <c r="E198" s="215" t="s">
        <v>276</v>
      </c>
      <c r="F198" s="215" t="s">
        <v>277</v>
      </c>
      <c r="G198" s="202"/>
      <c r="H198" s="202"/>
      <c r="I198" s="205"/>
      <c r="J198" s="216">
        <f>BK198</f>
        <v>0</v>
      </c>
      <c r="K198" s="202"/>
      <c r="L198" s="207"/>
      <c r="M198" s="208"/>
      <c r="N198" s="209"/>
      <c r="O198" s="209"/>
      <c r="P198" s="210">
        <f>SUM(P199:P251)</f>
        <v>0</v>
      </c>
      <c r="Q198" s="209"/>
      <c r="R198" s="210">
        <f>SUM(R199:R251)</f>
        <v>7.3830490000000006</v>
      </c>
      <c r="S198" s="209"/>
      <c r="T198" s="211">
        <f>SUM(T199:T251)</f>
        <v>5.2989280000000001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2" t="s">
        <v>86</v>
      </c>
      <c r="AT198" s="213" t="s">
        <v>75</v>
      </c>
      <c r="AU198" s="213" t="s">
        <v>84</v>
      </c>
      <c r="AY198" s="212" t="s">
        <v>129</v>
      </c>
      <c r="BK198" s="214">
        <f>SUM(BK199:BK251)</f>
        <v>0</v>
      </c>
    </row>
    <row r="199" s="2" customFormat="1" ht="33" customHeight="1">
      <c r="A199" s="37"/>
      <c r="B199" s="38"/>
      <c r="C199" s="217" t="s">
        <v>278</v>
      </c>
      <c r="D199" s="217" t="s">
        <v>132</v>
      </c>
      <c r="E199" s="218" t="s">
        <v>279</v>
      </c>
      <c r="F199" s="219" t="s">
        <v>280</v>
      </c>
      <c r="G199" s="220" t="s">
        <v>196</v>
      </c>
      <c r="H199" s="221">
        <v>21.625</v>
      </c>
      <c r="I199" s="222"/>
      <c r="J199" s="223">
        <f>ROUND(I199*H199,2)</f>
        <v>0</v>
      </c>
      <c r="K199" s="219" t="s">
        <v>136</v>
      </c>
      <c r="L199" s="43"/>
      <c r="M199" s="224" t="s">
        <v>1</v>
      </c>
      <c r="N199" s="225" t="s">
        <v>41</v>
      </c>
      <c r="O199" s="90"/>
      <c r="P199" s="226">
        <f>O199*H199</f>
        <v>0</v>
      </c>
      <c r="Q199" s="226">
        <v>0.00108</v>
      </c>
      <c r="R199" s="226">
        <f>Q199*H199</f>
        <v>0.023355000000000001</v>
      </c>
      <c r="S199" s="226">
        <v>0</v>
      </c>
      <c r="T199" s="22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8" t="s">
        <v>224</v>
      </c>
      <c r="AT199" s="228" t="s">
        <v>132</v>
      </c>
      <c r="AU199" s="228" t="s">
        <v>86</v>
      </c>
      <c r="AY199" s="16" t="s">
        <v>129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6" t="s">
        <v>84</v>
      </c>
      <c r="BK199" s="229">
        <f>ROUND(I199*H199,2)</f>
        <v>0</v>
      </c>
      <c r="BL199" s="16" t="s">
        <v>224</v>
      </c>
      <c r="BM199" s="228" t="s">
        <v>281</v>
      </c>
    </row>
    <row r="200" s="2" customFormat="1">
      <c r="A200" s="37"/>
      <c r="B200" s="38"/>
      <c r="C200" s="39"/>
      <c r="D200" s="230" t="s">
        <v>139</v>
      </c>
      <c r="E200" s="39"/>
      <c r="F200" s="231" t="s">
        <v>282</v>
      </c>
      <c r="G200" s="39"/>
      <c r="H200" s="39"/>
      <c r="I200" s="232"/>
      <c r="J200" s="39"/>
      <c r="K200" s="39"/>
      <c r="L200" s="43"/>
      <c r="M200" s="233"/>
      <c r="N200" s="234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139</v>
      </c>
      <c r="AU200" s="16" t="s">
        <v>86</v>
      </c>
    </row>
    <row r="201" s="13" customFormat="1">
      <c r="A201" s="13"/>
      <c r="B201" s="235"/>
      <c r="C201" s="236"/>
      <c r="D201" s="230" t="s">
        <v>141</v>
      </c>
      <c r="E201" s="237" t="s">
        <v>1</v>
      </c>
      <c r="F201" s="238" t="s">
        <v>283</v>
      </c>
      <c r="G201" s="236"/>
      <c r="H201" s="239">
        <v>18.625</v>
      </c>
      <c r="I201" s="240"/>
      <c r="J201" s="236"/>
      <c r="K201" s="236"/>
      <c r="L201" s="241"/>
      <c r="M201" s="242"/>
      <c r="N201" s="243"/>
      <c r="O201" s="243"/>
      <c r="P201" s="243"/>
      <c r="Q201" s="243"/>
      <c r="R201" s="243"/>
      <c r="S201" s="243"/>
      <c r="T201" s="24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5" t="s">
        <v>141</v>
      </c>
      <c r="AU201" s="245" t="s">
        <v>86</v>
      </c>
      <c r="AV201" s="13" t="s">
        <v>86</v>
      </c>
      <c r="AW201" s="13" t="s">
        <v>32</v>
      </c>
      <c r="AX201" s="13" t="s">
        <v>76</v>
      </c>
      <c r="AY201" s="245" t="s">
        <v>129</v>
      </c>
    </row>
    <row r="202" s="13" customFormat="1">
      <c r="A202" s="13"/>
      <c r="B202" s="235"/>
      <c r="C202" s="236"/>
      <c r="D202" s="230" t="s">
        <v>141</v>
      </c>
      <c r="E202" s="237" t="s">
        <v>1</v>
      </c>
      <c r="F202" s="238" t="s">
        <v>130</v>
      </c>
      <c r="G202" s="236"/>
      <c r="H202" s="239">
        <v>3</v>
      </c>
      <c r="I202" s="240"/>
      <c r="J202" s="236"/>
      <c r="K202" s="236"/>
      <c r="L202" s="241"/>
      <c r="M202" s="242"/>
      <c r="N202" s="243"/>
      <c r="O202" s="243"/>
      <c r="P202" s="243"/>
      <c r="Q202" s="243"/>
      <c r="R202" s="243"/>
      <c r="S202" s="243"/>
      <c r="T202" s="24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5" t="s">
        <v>141</v>
      </c>
      <c r="AU202" s="245" t="s">
        <v>86</v>
      </c>
      <c r="AV202" s="13" t="s">
        <v>86</v>
      </c>
      <c r="AW202" s="13" t="s">
        <v>32</v>
      </c>
      <c r="AX202" s="13" t="s">
        <v>76</v>
      </c>
      <c r="AY202" s="245" t="s">
        <v>129</v>
      </c>
    </row>
    <row r="203" s="14" customFormat="1">
      <c r="A203" s="14"/>
      <c r="B203" s="256"/>
      <c r="C203" s="257"/>
      <c r="D203" s="230" t="s">
        <v>141</v>
      </c>
      <c r="E203" s="258" t="s">
        <v>1</v>
      </c>
      <c r="F203" s="259" t="s">
        <v>181</v>
      </c>
      <c r="G203" s="257"/>
      <c r="H203" s="260">
        <v>21.625</v>
      </c>
      <c r="I203" s="261"/>
      <c r="J203" s="257"/>
      <c r="K203" s="257"/>
      <c r="L203" s="262"/>
      <c r="M203" s="263"/>
      <c r="N203" s="264"/>
      <c r="O203" s="264"/>
      <c r="P203" s="264"/>
      <c r="Q203" s="264"/>
      <c r="R203" s="264"/>
      <c r="S203" s="264"/>
      <c r="T203" s="26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6" t="s">
        <v>141</v>
      </c>
      <c r="AU203" s="266" t="s">
        <v>86</v>
      </c>
      <c r="AV203" s="14" t="s">
        <v>137</v>
      </c>
      <c r="AW203" s="14" t="s">
        <v>32</v>
      </c>
      <c r="AX203" s="14" t="s">
        <v>84</v>
      </c>
      <c r="AY203" s="266" t="s">
        <v>129</v>
      </c>
    </row>
    <row r="204" s="2" customFormat="1" ht="16.5" customHeight="1">
      <c r="A204" s="37"/>
      <c r="B204" s="38"/>
      <c r="C204" s="217" t="s">
        <v>284</v>
      </c>
      <c r="D204" s="217" t="s">
        <v>132</v>
      </c>
      <c r="E204" s="218" t="s">
        <v>285</v>
      </c>
      <c r="F204" s="219" t="s">
        <v>286</v>
      </c>
      <c r="G204" s="220" t="s">
        <v>164</v>
      </c>
      <c r="H204" s="221">
        <v>12</v>
      </c>
      <c r="I204" s="222"/>
      <c r="J204" s="223">
        <f>ROUND(I204*H204,2)</f>
        <v>0</v>
      </c>
      <c r="K204" s="219" t="s">
        <v>136</v>
      </c>
      <c r="L204" s="43"/>
      <c r="M204" s="224" t="s">
        <v>1</v>
      </c>
      <c r="N204" s="225" t="s">
        <v>41</v>
      </c>
      <c r="O204" s="90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8" t="s">
        <v>224</v>
      </c>
      <c r="AT204" s="228" t="s">
        <v>132</v>
      </c>
      <c r="AU204" s="228" t="s">
        <v>86</v>
      </c>
      <c r="AY204" s="16" t="s">
        <v>129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6" t="s">
        <v>84</v>
      </c>
      <c r="BK204" s="229">
        <f>ROUND(I204*H204,2)</f>
        <v>0</v>
      </c>
      <c r="BL204" s="16" t="s">
        <v>224</v>
      </c>
      <c r="BM204" s="228" t="s">
        <v>287</v>
      </c>
    </row>
    <row r="205" s="2" customFormat="1">
      <c r="A205" s="37"/>
      <c r="B205" s="38"/>
      <c r="C205" s="39"/>
      <c r="D205" s="230" t="s">
        <v>139</v>
      </c>
      <c r="E205" s="39"/>
      <c r="F205" s="231" t="s">
        <v>288</v>
      </c>
      <c r="G205" s="39"/>
      <c r="H205" s="39"/>
      <c r="I205" s="232"/>
      <c r="J205" s="39"/>
      <c r="K205" s="39"/>
      <c r="L205" s="43"/>
      <c r="M205" s="233"/>
      <c r="N205" s="234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139</v>
      </c>
      <c r="AU205" s="16" t="s">
        <v>86</v>
      </c>
    </row>
    <row r="206" s="13" customFormat="1">
      <c r="A206" s="13"/>
      <c r="B206" s="235"/>
      <c r="C206" s="236"/>
      <c r="D206" s="230" t="s">
        <v>141</v>
      </c>
      <c r="E206" s="237" t="s">
        <v>1</v>
      </c>
      <c r="F206" s="238" t="s">
        <v>86</v>
      </c>
      <c r="G206" s="236"/>
      <c r="H206" s="239">
        <v>2</v>
      </c>
      <c r="I206" s="240"/>
      <c r="J206" s="236"/>
      <c r="K206" s="236"/>
      <c r="L206" s="241"/>
      <c r="M206" s="242"/>
      <c r="N206" s="243"/>
      <c r="O206" s="243"/>
      <c r="P206" s="243"/>
      <c r="Q206" s="243"/>
      <c r="R206" s="243"/>
      <c r="S206" s="243"/>
      <c r="T206" s="24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5" t="s">
        <v>141</v>
      </c>
      <c r="AU206" s="245" t="s">
        <v>86</v>
      </c>
      <c r="AV206" s="13" t="s">
        <v>86</v>
      </c>
      <c r="AW206" s="13" t="s">
        <v>32</v>
      </c>
      <c r="AX206" s="13" t="s">
        <v>76</v>
      </c>
      <c r="AY206" s="245" t="s">
        <v>129</v>
      </c>
    </row>
    <row r="207" s="13" customFormat="1">
      <c r="A207" s="13"/>
      <c r="B207" s="235"/>
      <c r="C207" s="236"/>
      <c r="D207" s="230" t="s">
        <v>141</v>
      </c>
      <c r="E207" s="237" t="s">
        <v>1</v>
      </c>
      <c r="F207" s="238" t="s">
        <v>289</v>
      </c>
      <c r="G207" s="236"/>
      <c r="H207" s="239">
        <v>10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5" t="s">
        <v>141</v>
      </c>
      <c r="AU207" s="245" t="s">
        <v>86</v>
      </c>
      <c r="AV207" s="13" t="s">
        <v>86</v>
      </c>
      <c r="AW207" s="13" t="s">
        <v>32</v>
      </c>
      <c r="AX207" s="13" t="s">
        <v>76</v>
      </c>
      <c r="AY207" s="245" t="s">
        <v>129</v>
      </c>
    </row>
    <row r="208" s="14" customFormat="1">
      <c r="A208" s="14"/>
      <c r="B208" s="256"/>
      <c r="C208" s="257"/>
      <c r="D208" s="230" t="s">
        <v>141</v>
      </c>
      <c r="E208" s="258" t="s">
        <v>1</v>
      </c>
      <c r="F208" s="259" t="s">
        <v>181</v>
      </c>
      <c r="G208" s="257"/>
      <c r="H208" s="260">
        <v>12</v>
      </c>
      <c r="I208" s="261"/>
      <c r="J208" s="257"/>
      <c r="K208" s="257"/>
      <c r="L208" s="262"/>
      <c r="M208" s="263"/>
      <c r="N208" s="264"/>
      <c r="O208" s="264"/>
      <c r="P208" s="264"/>
      <c r="Q208" s="264"/>
      <c r="R208" s="264"/>
      <c r="S208" s="264"/>
      <c r="T208" s="26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6" t="s">
        <v>141</v>
      </c>
      <c r="AU208" s="266" t="s">
        <v>86</v>
      </c>
      <c r="AV208" s="14" t="s">
        <v>137</v>
      </c>
      <c r="AW208" s="14" t="s">
        <v>32</v>
      </c>
      <c r="AX208" s="14" t="s">
        <v>84</v>
      </c>
      <c r="AY208" s="266" t="s">
        <v>129</v>
      </c>
    </row>
    <row r="209" s="2" customFormat="1" ht="16.5" customHeight="1">
      <c r="A209" s="37"/>
      <c r="B209" s="38"/>
      <c r="C209" s="246" t="s">
        <v>290</v>
      </c>
      <c r="D209" s="246" t="s">
        <v>168</v>
      </c>
      <c r="E209" s="247" t="s">
        <v>291</v>
      </c>
      <c r="F209" s="248" t="s">
        <v>292</v>
      </c>
      <c r="G209" s="249" t="s">
        <v>164</v>
      </c>
      <c r="H209" s="250">
        <v>2</v>
      </c>
      <c r="I209" s="251"/>
      <c r="J209" s="252">
        <f>ROUND(I209*H209,2)</f>
        <v>0</v>
      </c>
      <c r="K209" s="248" t="s">
        <v>136</v>
      </c>
      <c r="L209" s="253"/>
      <c r="M209" s="254" t="s">
        <v>1</v>
      </c>
      <c r="N209" s="255" t="s">
        <v>41</v>
      </c>
      <c r="O209" s="90"/>
      <c r="P209" s="226">
        <f>O209*H209</f>
        <v>0</v>
      </c>
      <c r="Q209" s="226">
        <v>4.0000000000000003E-05</v>
      </c>
      <c r="R209" s="226">
        <f>Q209*H209</f>
        <v>8.0000000000000007E-05</v>
      </c>
      <c r="S209" s="226">
        <v>0</v>
      </c>
      <c r="T209" s="22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8" t="s">
        <v>293</v>
      </c>
      <c r="AT209" s="228" t="s">
        <v>168</v>
      </c>
      <c r="AU209" s="228" t="s">
        <v>86</v>
      </c>
      <c r="AY209" s="16" t="s">
        <v>129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6" t="s">
        <v>84</v>
      </c>
      <c r="BK209" s="229">
        <f>ROUND(I209*H209,2)</f>
        <v>0</v>
      </c>
      <c r="BL209" s="16" t="s">
        <v>224</v>
      </c>
      <c r="BM209" s="228" t="s">
        <v>294</v>
      </c>
    </row>
    <row r="210" s="2" customFormat="1">
      <c r="A210" s="37"/>
      <c r="B210" s="38"/>
      <c r="C210" s="39"/>
      <c r="D210" s="230" t="s">
        <v>139</v>
      </c>
      <c r="E210" s="39"/>
      <c r="F210" s="231" t="s">
        <v>292</v>
      </c>
      <c r="G210" s="39"/>
      <c r="H210" s="39"/>
      <c r="I210" s="232"/>
      <c r="J210" s="39"/>
      <c r="K210" s="39"/>
      <c r="L210" s="43"/>
      <c r="M210" s="233"/>
      <c r="N210" s="234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139</v>
      </c>
      <c r="AU210" s="16" t="s">
        <v>86</v>
      </c>
    </row>
    <row r="211" s="2" customFormat="1" ht="21.75" customHeight="1">
      <c r="A211" s="37"/>
      <c r="B211" s="38"/>
      <c r="C211" s="246" t="s">
        <v>295</v>
      </c>
      <c r="D211" s="246" t="s">
        <v>168</v>
      </c>
      <c r="E211" s="247" t="s">
        <v>296</v>
      </c>
      <c r="F211" s="248" t="s">
        <v>297</v>
      </c>
      <c r="G211" s="249" t="s">
        <v>164</v>
      </c>
      <c r="H211" s="250">
        <v>2</v>
      </c>
      <c r="I211" s="251"/>
      <c r="J211" s="252">
        <f>ROUND(I211*H211,2)</f>
        <v>0</v>
      </c>
      <c r="K211" s="248" t="s">
        <v>298</v>
      </c>
      <c r="L211" s="253"/>
      <c r="M211" s="254" t="s">
        <v>1</v>
      </c>
      <c r="N211" s="255" t="s">
        <v>41</v>
      </c>
      <c r="O211" s="90"/>
      <c r="P211" s="226">
        <f>O211*H211</f>
        <v>0</v>
      </c>
      <c r="Q211" s="226">
        <v>0.00042000000000000002</v>
      </c>
      <c r="R211" s="226">
        <f>Q211*H211</f>
        <v>0.00084000000000000003</v>
      </c>
      <c r="S211" s="226">
        <v>0</v>
      </c>
      <c r="T211" s="22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8" t="s">
        <v>293</v>
      </c>
      <c r="AT211" s="228" t="s">
        <v>168</v>
      </c>
      <c r="AU211" s="228" t="s">
        <v>86</v>
      </c>
      <c r="AY211" s="16" t="s">
        <v>129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6" t="s">
        <v>84</v>
      </c>
      <c r="BK211" s="229">
        <f>ROUND(I211*H211,2)</f>
        <v>0</v>
      </c>
      <c r="BL211" s="16" t="s">
        <v>224</v>
      </c>
      <c r="BM211" s="228" t="s">
        <v>299</v>
      </c>
    </row>
    <row r="212" s="2" customFormat="1">
      <c r="A212" s="37"/>
      <c r="B212" s="38"/>
      <c r="C212" s="39"/>
      <c r="D212" s="230" t="s">
        <v>139</v>
      </c>
      <c r="E212" s="39"/>
      <c r="F212" s="231" t="s">
        <v>297</v>
      </c>
      <c r="G212" s="39"/>
      <c r="H212" s="39"/>
      <c r="I212" s="232"/>
      <c r="J212" s="39"/>
      <c r="K212" s="39"/>
      <c r="L212" s="43"/>
      <c r="M212" s="233"/>
      <c r="N212" s="234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139</v>
      </c>
      <c r="AU212" s="16" t="s">
        <v>86</v>
      </c>
    </row>
    <row r="213" s="2" customFormat="1" ht="16.5" customHeight="1">
      <c r="A213" s="37"/>
      <c r="B213" s="38"/>
      <c r="C213" s="246" t="s">
        <v>300</v>
      </c>
      <c r="D213" s="246" t="s">
        <v>168</v>
      </c>
      <c r="E213" s="247" t="s">
        <v>301</v>
      </c>
      <c r="F213" s="248" t="s">
        <v>302</v>
      </c>
      <c r="G213" s="249" t="s">
        <v>164</v>
      </c>
      <c r="H213" s="250">
        <v>10</v>
      </c>
      <c r="I213" s="251"/>
      <c r="J213" s="252">
        <f>ROUND(I213*H213,2)</f>
        <v>0</v>
      </c>
      <c r="K213" s="248" t="s">
        <v>1</v>
      </c>
      <c r="L213" s="253"/>
      <c r="M213" s="254" t="s">
        <v>1</v>
      </c>
      <c r="N213" s="255" t="s">
        <v>41</v>
      </c>
      <c r="O213" s="90"/>
      <c r="P213" s="226">
        <f>O213*H213</f>
        <v>0</v>
      </c>
      <c r="Q213" s="226">
        <v>0</v>
      </c>
      <c r="R213" s="226">
        <f>Q213*H213</f>
        <v>0</v>
      </c>
      <c r="S213" s="226">
        <v>0</v>
      </c>
      <c r="T213" s="22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8" t="s">
        <v>293</v>
      </c>
      <c r="AT213" s="228" t="s">
        <v>168</v>
      </c>
      <c r="AU213" s="228" t="s">
        <v>86</v>
      </c>
      <c r="AY213" s="16" t="s">
        <v>129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6" t="s">
        <v>84</v>
      </c>
      <c r="BK213" s="229">
        <f>ROUND(I213*H213,2)</f>
        <v>0</v>
      </c>
      <c r="BL213" s="16" t="s">
        <v>224</v>
      </c>
      <c r="BM213" s="228" t="s">
        <v>303</v>
      </c>
    </row>
    <row r="214" s="2" customFormat="1">
      <c r="A214" s="37"/>
      <c r="B214" s="38"/>
      <c r="C214" s="39"/>
      <c r="D214" s="230" t="s">
        <v>139</v>
      </c>
      <c r="E214" s="39"/>
      <c r="F214" s="231" t="s">
        <v>302</v>
      </c>
      <c r="G214" s="39"/>
      <c r="H214" s="39"/>
      <c r="I214" s="232"/>
      <c r="J214" s="39"/>
      <c r="K214" s="39"/>
      <c r="L214" s="43"/>
      <c r="M214" s="233"/>
      <c r="N214" s="234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139</v>
      </c>
      <c r="AU214" s="16" t="s">
        <v>86</v>
      </c>
    </row>
    <row r="215" s="2" customFormat="1">
      <c r="A215" s="37"/>
      <c r="B215" s="38"/>
      <c r="C215" s="217" t="s">
        <v>304</v>
      </c>
      <c r="D215" s="217" t="s">
        <v>132</v>
      </c>
      <c r="E215" s="218" t="s">
        <v>305</v>
      </c>
      <c r="F215" s="219" t="s">
        <v>306</v>
      </c>
      <c r="G215" s="220" t="s">
        <v>307</v>
      </c>
      <c r="H215" s="221">
        <v>137.90000000000001</v>
      </c>
      <c r="I215" s="222"/>
      <c r="J215" s="223">
        <f>ROUND(I215*H215,2)</f>
        <v>0</v>
      </c>
      <c r="K215" s="219" t="s">
        <v>136</v>
      </c>
      <c r="L215" s="43"/>
      <c r="M215" s="224" t="s">
        <v>1</v>
      </c>
      <c r="N215" s="225" t="s">
        <v>41</v>
      </c>
      <c r="O215" s="90"/>
      <c r="P215" s="226">
        <f>O215*H215</f>
        <v>0</v>
      </c>
      <c r="Q215" s="226">
        <v>0</v>
      </c>
      <c r="R215" s="226">
        <f>Q215*H215</f>
        <v>0</v>
      </c>
      <c r="S215" s="226">
        <v>0.012319999999999999</v>
      </c>
      <c r="T215" s="227">
        <f>S215*H215</f>
        <v>1.698928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8" t="s">
        <v>224</v>
      </c>
      <c r="AT215" s="228" t="s">
        <v>132</v>
      </c>
      <c r="AU215" s="228" t="s">
        <v>86</v>
      </c>
      <c r="AY215" s="16" t="s">
        <v>129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6" t="s">
        <v>84</v>
      </c>
      <c r="BK215" s="229">
        <f>ROUND(I215*H215,2)</f>
        <v>0</v>
      </c>
      <c r="BL215" s="16" t="s">
        <v>224</v>
      </c>
      <c r="BM215" s="228" t="s">
        <v>308</v>
      </c>
    </row>
    <row r="216" s="2" customFormat="1">
      <c r="A216" s="37"/>
      <c r="B216" s="38"/>
      <c r="C216" s="39"/>
      <c r="D216" s="230" t="s">
        <v>139</v>
      </c>
      <c r="E216" s="39"/>
      <c r="F216" s="231" t="s">
        <v>309</v>
      </c>
      <c r="G216" s="39"/>
      <c r="H216" s="39"/>
      <c r="I216" s="232"/>
      <c r="J216" s="39"/>
      <c r="K216" s="39"/>
      <c r="L216" s="43"/>
      <c r="M216" s="233"/>
      <c r="N216" s="234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139</v>
      </c>
      <c r="AU216" s="16" t="s">
        <v>86</v>
      </c>
    </row>
    <row r="217" s="13" customFormat="1">
      <c r="A217" s="13"/>
      <c r="B217" s="235"/>
      <c r="C217" s="236"/>
      <c r="D217" s="230" t="s">
        <v>141</v>
      </c>
      <c r="E217" s="237" t="s">
        <v>1</v>
      </c>
      <c r="F217" s="238" t="s">
        <v>310</v>
      </c>
      <c r="G217" s="236"/>
      <c r="H217" s="239">
        <v>2.5</v>
      </c>
      <c r="I217" s="240"/>
      <c r="J217" s="236"/>
      <c r="K217" s="236"/>
      <c r="L217" s="241"/>
      <c r="M217" s="242"/>
      <c r="N217" s="243"/>
      <c r="O217" s="243"/>
      <c r="P217" s="243"/>
      <c r="Q217" s="243"/>
      <c r="R217" s="243"/>
      <c r="S217" s="243"/>
      <c r="T217" s="24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5" t="s">
        <v>141</v>
      </c>
      <c r="AU217" s="245" t="s">
        <v>86</v>
      </c>
      <c r="AV217" s="13" t="s">
        <v>86</v>
      </c>
      <c r="AW217" s="13" t="s">
        <v>32</v>
      </c>
      <c r="AX217" s="13" t="s">
        <v>76</v>
      </c>
      <c r="AY217" s="245" t="s">
        <v>129</v>
      </c>
    </row>
    <row r="218" s="13" customFormat="1">
      <c r="A218" s="13"/>
      <c r="B218" s="235"/>
      <c r="C218" s="236"/>
      <c r="D218" s="230" t="s">
        <v>141</v>
      </c>
      <c r="E218" s="237" t="s">
        <v>1</v>
      </c>
      <c r="F218" s="238" t="s">
        <v>311</v>
      </c>
      <c r="G218" s="236"/>
      <c r="H218" s="239">
        <v>11.199999999999999</v>
      </c>
      <c r="I218" s="240"/>
      <c r="J218" s="236"/>
      <c r="K218" s="236"/>
      <c r="L218" s="241"/>
      <c r="M218" s="242"/>
      <c r="N218" s="243"/>
      <c r="O218" s="243"/>
      <c r="P218" s="243"/>
      <c r="Q218" s="243"/>
      <c r="R218" s="243"/>
      <c r="S218" s="243"/>
      <c r="T218" s="24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5" t="s">
        <v>141</v>
      </c>
      <c r="AU218" s="245" t="s">
        <v>86</v>
      </c>
      <c r="AV218" s="13" t="s">
        <v>86</v>
      </c>
      <c r="AW218" s="13" t="s">
        <v>32</v>
      </c>
      <c r="AX218" s="13" t="s">
        <v>76</v>
      </c>
      <c r="AY218" s="245" t="s">
        <v>129</v>
      </c>
    </row>
    <row r="219" s="13" customFormat="1">
      <c r="A219" s="13"/>
      <c r="B219" s="235"/>
      <c r="C219" s="236"/>
      <c r="D219" s="230" t="s">
        <v>141</v>
      </c>
      <c r="E219" s="237" t="s">
        <v>1</v>
      </c>
      <c r="F219" s="238" t="s">
        <v>312</v>
      </c>
      <c r="G219" s="236"/>
      <c r="H219" s="239">
        <v>9.6999999999999993</v>
      </c>
      <c r="I219" s="240"/>
      <c r="J219" s="236"/>
      <c r="K219" s="236"/>
      <c r="L219" s="241"/>
      <c r="M219" s="242"/>
      <c r="N219" s="243"/>
      <c r="O219" s="243"/>
      <c r="P219" s="243"/>
      <c r="Q219" s="243"/>
      <c r="R219" s="243"/>
      <c r="S219" s="243"/>
      <c r="T219" s="24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5" t="s">
        <v>141</v>
      </c>
      <c r="AU219" s="245" t="s">
        <v>86</v>
      </c>
      <c r="AV219" s="13" t="s">
        <v>86</v>
      </c>
      <c r="AW219" s="13" t="s">
        <v>32</v>
      </c>
      <c r="AX219" s="13" t="s">
        <v>76</v>
      </c>
      <c r="AY219" s="245" t="s">
        <v>129</v>
      </c>
    </row>
    <row r="220" s="13" customFormat="1">
      <c r="A220" s="13"/>
      <c r="B220" s="235"/>
      <c r="C220" s="236"/>
      <c r="D220" s="230" t="s">
        <v>141</v>
      </c>
      <c r="E220" s="237" t="s">
        <v>1</v>
      </c>
      <c r="F220" s="238" t="s">
        <v>313</v>
      </c>
      <c r="G220" s="236"/>
      <c r="H220" s="239">
        <v>114.5</v>
      </c>
      <c r="I220" s="240"/>
      <c r="J220" s="236"/>
      <c r="K220" s="236"/>
      <c r="L220" s="241"/>
      <c r="M220" s="242"/>
      <c r="N220" s="243"/>
      <c r="O220" s="243"/>
      <c r="P220" s="243"/>
      <c r="Q220" s="243"/>
      <c r="R220" s="243"/>
      <c r="S220" s="243"/>
      <c r="T220" s="24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5" t="s">
        <v>141</v>
      </c>
      <c r="AU220" s="245" t="s">
        <v>86</v>
      </c>
      <c r="AV220" s="13" t="s">
        <v>86</v>
      </c>
      <c r="AW220" s="13" t="s">
        <v>32</v>
      </c>
      <c r="AX220" s="13" t="s">
        <v>76</v>
      </c>
      <c r="AY220" s="245" t="s">
        <v>129</v>
      </c>
    </row>
    <row r="221" s="14" customFormat="1">
      <c r="A221" s="14"/>
      <c r="B221" s="256"/>
      <c r="C221" s="257"/>
      <c r="D221" s="230" t="s">
        <v>141</v>
      </c>
      <c r="E221" s="258" t="s">
        <v>1</v>
      </c>
      <c r="F221" s="259" t="s">
        <v>181</v>
      </c>
      <c r="G221" s="257"/>
      <c r="H221" s="260">
        <v>137.90000000000001</v>
      </c>
      <c r="I221" s="261"/>
      <c r="J221" s="257"/>
      <c r="K221" s="257"/>
      <c r="L221" s="262"/>
      <c r="M221" s="263"/>
      <c r="N221" s="264"/>
      <c r="O221" s="264"/>
      <c r="P221" s="264"/>
      <c r="Q221" s="264"/>
      <c r="R221" s="264"/>
      <c r="S221" s="264"/>
      <c r="T221" s="26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6" t="s">
        <v>141</v>
      </c>
      <c r="AU221" s="266" t="s">
        <v>86</v>
      </c>
      <c r="AV221" s="14" t="s">
        <v>137</v>
      </c>
      <c r="AW221" s="14" t="s">
        <v>32</v>
      </c>
      <c r="AX221" s="14" t="s">
        <v>84</v>
      </c>
      <c r="AY221" s="266" t="s">
        <v>129</v>
      </c>
    </row>
    <row r="222" s="2" customFormat="1">
      <c r="A222" s="37"/>
      <c r="B222" s="38"/>
      <c r="C222" s="217" t="s">
        <v>314</v>
      </c>
      <c r="D222" s="217" t="s">
        <v>132</v>
      </c>
      <c r="E222" s="218" t="s">
        <v>315</v>
      </c>
      <c r="F222" s="219" t="s">
        <v>316</v>
      </c>
      <c r="G222" s="220" t="s">
        <v>307</v>
      </c>
      <c r="H222" s="221">
        <v>26.399999999999999</v>
      </c>
      <c r="I222" s="222"/>
      <c r="J222" s="223">
        <f>ROUND(I222*H222,2)</f>
        <v>0</v>
      </c>
      <c r="K222" s="219" t="s">
        <v>136</v>
      </c>
      <c r="L222" s="43"/>
      <c r="M222" s="224" t="s">
        <v>1</v>
      </c>
      <c r="N222" s="225" t="s">
        <v>41</v>
      </c>
      <c r="O222" s="90"/>
      <c r="P222" s="226">
        <f>O222*H222</f>
        <v>0</v>
      </c>
      <c r="Q222" s="226">
        <v>0</v>
      </c>
      <c r="R222" s="226">
        <f>Q222*H222</f>
        <v>0</v>
      </c>
      <c r="S222" s="226">
        <v>0</v>
      </c>
      <c r="T222" s="22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8" t="s">
        <v>224</v>
      </c>
      <c r="AT222" s="228" t="s">
        <v>132</v>
      </c>
      <c r="AU222" s="228" t="s">
        <v>86</v>
      </c>
      <c r="AY222" s="16" t="s">
        <v>129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6" t="s">
        <v>84</v>
      </c>
      <c r="BK222" s="229">
        <f>ROUND(I222*H222,2)</f>
        <v>0</v>
      </c>
      <c r="BL222" s="16" t="s">
        <v>224</v>
      </c>
      <c r="BM222" s="228" t="s">
        <v>317</v>
      </c>
    </row>
    <row r="223" s="2" customFormat="1">
      <c r="A223" s="37"/>
      <c r="B223" s="38"/>
      <c r="C223" s="39"/>
      <c r="D223" s="230" t="s">
        <v>139</v>
      </c>
      <c r="E223" s="39"/>
      <c r="F223" s="231" t="s">
        <v>318</v>
      </c>
      <c r="G223" s="39"/>
      <c r="H223" s="39"/>
      <c r="I223" s="232"/>
      <c r="J223" s="39"/>
      <c r="K223" s="39"/>
      <c r="L223" s="43"/>
      <c r="M223" s="233"/>
      <c r="N223" s="234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139</v>
      </c>
      <c r="AU223" s="16" t="s">
        <v>86</v>
      </c>
    </row>
    <row r="224" s="13" customFormat="1">
      <c r="A224" s="13"/>
      <c r="B224" s="235"/>
      <c r="C224" s="236"/>
      <c r="D224" s="230" t="s">
        <v>141</v>
      </c>
      <c r="E224" s="237" t="s">
        <v>1</v>
      </c>
      <c r="F224" s="238" t="s">
        <v>319</v>
      </c>
      <c r="G224" s="236"/>
      <c r="H224" s="239">
        <v>7.2599999999999998</v>
      </c>
      <c r="I224" s="240"/>
      <c r="J224" s="236"/>
      <c r="K224" s="236"/>
      <c r="L224" s="241"/>
      <c r="M224" s="242"/>
      <c r="N224" s="243"/>
      <c r="O224" s="243"/>
      <c r="P224" s="243"/>
      <c r="Q224" s="243"/>
      <c r="R224" s="243"/>
      <c r="S224" s="243"/>
      <c r="T224" s="24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5" t="s">
        <v>141</v>
      </c>
      <c r="AU224" s="245" t="s">
        <v>86</v>
      </c>
      <c r="AV224" s="13" t="s">
        <v>86</v>
      </c>
      <c r="AW224" s="13" t="s">
        <v>32</v>
      </c>
      <c r="AX224" s="13" t="s">
        <v>76</v>
      </c>
      <c r="AY224" s="245" t="s">
        <v>129</v>
      </c>
    </row>
    <row r="225" s="13" customFormat="1">
      <c r="A225" s="13"/>
      <c r="B225" s="235"/>
      <c r="C225" s="236"/>
      <c r="D225" s="230" t="s">
        <v>141</v>
      </c>
      <c r="E225" s="237" t="s">
        <v>1</v>
      </c>
      <c r="F225" s="238" t="s">
        <v>320</v>
      </c>
      <c r="G225" s="236"/>
      <c r="H225" s="239">
        <v>2.1899999999999999</v>
      </c>
      <c r="I225" s="240"/>
      <c r="J225" s="236"/>
      <c r="K225" s="236"/>
      <c r="L225" s="241"/>
      <c r="M225" s="242"/>
      <c r="N225" s="243"/>
      <c r="O225" s="243"/>
      <c r="P225" s="243"/>
      <c r="Q225" s="243"/>
      <c r="R225" s="243"/>
      <c r="S225" s="243"/>
      <c r="T225" s="24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5" t="s">
        <v>141</v>
      </c>
      <c r="AU225" s="245" t="s">
        <v>86</v>
      </c>
      <c r="AV225" s="13" t="s">
        <v>86</v>
      </c>
      <c r="AW225" s="13" t="s">
        <v>32</v>
      </c>
      <c r="AX225" s="13" t="s">
        <v>76</v>
      </c>
      <c r="AY225" s="245" t="s">
        <v>129</v>
      </c>
    </row>
    <row r="226" s="13" customFormat="1">
      <c r="A226" s="13"/>
      <c r="B226" s="235"/>
      <c r="C226" s="236"/>
      <c r="D226" s="230" t="s">
        <v>141</v>
      </c>
      <c r="E226" s="237" t="s">
        <v>1</v>
      </c>
      <c r="F226" s="238" t="s">
        <v>321</v>
      </c>
      <c r="G226" s="236"/>
      <c r="H226" s="239">
        <v>6.9900000000000002</v>
      </c>
      <c r="I226" s="240"/>
      <c r="J226" s="236"/>
      <c r="K226" s="236"/>
      <c r="L226" s="241"/>
      <c r="M226" s="242"/>
      <c r="N226" s="243"/>
      <c r="O226" s="243"/>
      <c r="P226" s="243"/>
      <c r="Q226" s="243"/>
      <c r="R226" s="243"/>
      <c r="S226" s="243"/>
      <c r="T226" s="24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5" t="s">
        <v>141</v>
      </c>
      <c r="AU226" s="245" t="s">
        <v>86</v>
      </c>
      <c r="AV226" s="13" t="s">
        <v>86</v>
      </c>
      <c r="AW226" s="13" t="s">
        <v>32</v>
      </c>
      <c r="AX226" s="13" t="s">
        <v>76</v>
      </c>
      <c r="AY226" s="245" t="s">
        <v>129</v>
      </c>
    </row>
    <row r="227" s="13" customFormat="1">
      <c r="A227" s="13"/>
      <c r="B227" s="235"/>
      <c r="C227" s="236"/>
      <c r="D227" s="230" t="s">
        <v>141</v>
      </c>
      <c r="E227" s="237" t="s">
        <v>1</v>
      </c>
      <c r="F227" s="238" t="s">
        <v>322</v>
      </c>
      <c r="G227" s="236"/>
      <c r="H227" s="239">
        <v>9.9600000000000009</v>
      </c>
      <c r="I227" s="240"/>
      <c r="J227" s="236"/>
      <c r="K227" s="236"/>
      <c r="L227" s="241"/>
      <c r="M227" s="242"/>
      <c r="N227" s="243"/>
      <c r="O227" s="243"/>
      <c r="P227" s="243"/>
      <c r="Q227" s="243"/>
      <c r="R227" s="243"/>
      <c r="S227" s="243"/>
      <c r="T227" s="24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5" t="s">
        <v>141</v>
      </c>
      <c r="AU227" s="245" t="s">
        <v>86</v>
      </c>
      <c r="AV227" s="13" t="s">
        <v>86</v>
      </c>
      <c r="AW227" s="13" t="s">
        <v>32</v>
      </c>
      <c r="AX227" s="13" t="s">
        <v>76</v>
      </c>
      <c r="AY227" s="245" t="s">
        <v>129</v>
      </c>
    </row>
    <row r="228" s="14" customFormat="1">
      <c r="A228" s="14"/>
      <c r="B228" s="256"/>
      <c r="C228" s="257"/>
      <c r="D228" s="230" t="s">
        <v>141</v>
      </c>
      <c r="E228" s="258" t="s">
        <v>1</v>
      </c>
      <c r="F228" s="259" t="s">
        <v>181</v>
      </c>
      <c r="G228" s="257"/>
      <c r="H228" s="260">
        <v>26.399999999999999</v>
      </c>
      <c r="I228" s="261"/>
      <c r="J228" s="257"/>
      <c r="K228" s="257"/>
      <c r="L228" s="262"/>
      <c r="M228" s="263"/>
      <c r="N228" s="264"/>
      <c r="O228" s="264"/>
      <c r="P228" s="264"/>
      <c r="Q228" s="264"/>
      <c r="R228" s="264"/>
      <c r="S228" s="264"/>
      <c r="T228" s="26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6" t="s">
        <v>141</v>
      </c>
      <c r="AU228" s="266" t="s">
        <v>86</v>
      </c>
      <c r="AV228" s="14" t="s">
        <v>137</v>
      </c>
      <c r="AW228" s="14" t="s">
        <v>32</v>
      </c>
      <c r="AX228" s="14" t="s">
        <v>84</v>
      </c>
      <c r="AY228" s="266" t="s">
        <v>129</v>
      </c>
    </row>
    <row r="229" s="2" customFormat="1" ht="21.75" customHeight="1">
      <c r="A229" s="37"/>
      <c r="B229" s="38"/>
      <c r="C229" s="246" t="s">
        <v>293</v>
      </c>
      <c r="D229" s="246" t="s">
        <v>168</v>
      </c>
      <c r="E229" s="247" t="s">
        <v>323</v>
      </c>
      <c r="F229" s="248" t="s">
        <v>324</v>
      </c>
      <c r="G229" s="249" t="s">
        <v>196</v>
      </c>
      <c r="H229" s="250">
        <v>0.5</v>
      </c>
      <c r="I229" s="251"/>
      <c r="J229" s="252">
        <f>ROUND(I229*H229,2)</f>
        <v>0</v>
      </c>
      <c r="K229" s="248" t="s">
        <v>298</v>
      </c>
      <c r="L229" s="253"/>
      <c r="M229" s="254" t="s">
        <v>1</v>
      </c>
      <c r="N229" s="255" t="s">
        <v>41</v>
      </c>
      <c r="O229" s="90"/>
      <c r="P229" s="226">
        <f>O229*H229</f>
        <v>0</v>
      </c>
      <c r="Q229" s="226">
        <v>0.55000000000000004</v>
      </c>
      <c r="R229" s="226">
        <f>Q229*H229</f>
        <v>0.27500000000000002</v>
      </c>
      <c r="S229" s="226">
        <v>0</v>
      </c>
      <c r="T229" s="227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28" t="s">
        <v>293</v>
      </c>
      <c r="AT229" s="228" t="s">
        <v>168</v>
      </c>
      <c r="AU229" s="228" t="s">
        <v>86</v>
      </c>
      <c r="AY229" s="16" t="s">
        <v>129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6" t="s">
        <v>84</v>
      </c>
      <c r="BK229" s="229">
        <f>ROUND(I229*H229,2)</f>
        <v>0</v>
      </c>
      <c r="BL229" s="16" t="s">
        <v>224</v>
      </c>
      <c r="BM229" s="228" t="s">
        <v>325</v>
      </c>
    </row>
    <row r="230" s="2" customFormat="1">
      <c r="A230" s="37"/>
      <c r="B230" s="38"/>
      <c r="C230" s="39"/>
      <c r="D230" s="230" t="s">
        <v>139</v>
      </c>
      <c r="E230" s="39"/>
      <c r="F230" s="231" t="s">
        <v>324</v>
      </c>
      <c r="G230" s="39"/>
      <c r="H230" s="39"/>
      <c r="I230" s="232"/>
      <c r="J230" s="39"/>
      <c r="K230" s="39"/>
      <c r="L230" s="43"/>
      <c r="M230" s="233"/>
      <c r="N230" s="234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139</v>
      </c>
      <c r="AU230" s="16" t="s">
        <v>86</v>
      </c>
    </row>
    <row r="231" s="2" customFormat="1">
      <c r="A231" s="37"/>
      <c r="B231" s="38"/>
      <c r="C231" s="217" t="s">
        <v>326</v>
      </c>
      <c r="D231" s="217" t="s">
        <v>132</v>
      </c>
      <c r="E231" s="218" t="s">
        <v>327</v>
      </c>
      <c r="F231" s="219" t="s">
        <v>328</v>
      </c>
      <c r="G231" s="220" t="s">
        <v>307</v>
      </c>
      <c r="H231" s="221">
        <v>151.30000000000001</v>
      </c>
      <c r="I231" s="222"/>
      <c r="J231" s="223">
        <f>ROUND(I231*H231,2)</f>
        <v>0</v>
      </c>
      <c r="K231" s="219" t="s">
        <v>136</v>
      </c>
      <c r="L231" s="43"/>
      <c r="M231" s="224" t="s">
        <v>1</v>
      </c>
      <c r="N231" s="225" t="s">
        <v>41</v>
      </c>
      <c r="O231" s="90"/>
      <c r="P231" s="226">
        <f>O231*H231</f>
        <v>0</v>
      </c>
      <c r="Q231" s="226">
        <v>0.01363</v>
      </c>
      <c r="R231" s="226">
        <f>Q231*H231</f>
        <v>2.0622190000000002</v>
      </c>
      <c r="S231" s="226">
        <v>0</v>
      </c>
      <c r="T231" s="227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8" t="s">
        <v>224</v>
      </c>
      <c r="AT231" s="228" t="s">
        <v>132</v>
      </c>
      <c r="AU231" s="228" t="s">
        <v>86</v>
      </c>
      <c r="AY231" s="16" t="s">
        <v>129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6" t="s">
        <v>84</v>
      </c>
      <c r="BK231" s="229">
        <f>ROUND(I231*H231,2)</f>
        <v>0</v>
      </c>
      <c r="BL231" s="16" t="s">
        <v>224</v>
      </c>
      <c r="BM231" s="228" t="s">
        <v>329</v>
      </c>
    </row>
    <row r="232" s="2" customFormat="1">
      <c r="A232" s="37"/>
      <c r="B232" s="38"/>
      <c r="C232" s="39"/>
      <c r="D232" s="230" t="s">
        <v>139</v>
      </c>
      <c r="E232" s="39"/>
      <c r="F232" s="231" t="s">
        <v>330</v>
      </c>
      <c r="G232" s="39"/>
      <c r="H232" s="39"/>
      <c r="I232" s="232"/>
      <c r="J232" s="39"/>
      <c r="K232" s="39"/>
      <c r="L232" s="43"/>
      <c r="M232" s="233"/>
      <c r="N232" s="234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139</v>
      </c>
      <c r="AU232" s="16" t="s">
        <v>86</v>
      </c>
    </row>
    <row r="233" s="13" customFormat="1">
      <c r="A233" s="13"/>
      <c r="B233" s="235"/>
      <c r="C233" s="236"/>
      <c r="D233" s="230" t="s">
        <v>141</v>
      </c>
      <c r="E233" s="237" t="s">
        <v>1</v>
      </c>
      <c r="F233" s="238" t="s">
        <v>331</v>
      </c>
      <c r="G233" s="236"/>
      <c r="H233" s="239">
        <v>36.799999999999997</v>
      </c>
      <c r="I233" s="240"/>
      <c r="J233" s="236"/>
      <c r="K233" s="236"/>
      <c r="L233" s="241"/>
      <c r="M233" s="242"/>
      <c r="N233" s="243"/>
      <c r="O233" s="243"/>
      <c r="P233" s="243"/>
      <c r="Q233" s="243"/>
      <c r="R233" s="243"/>
      <c r="S233" s="243"/>
      <c r="T233" s="24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5" t="s">
        <v>141</v>
      </c>
      <c r="AU233" s="245" t="s">
        <v>86</v>
      </c>
      <c r="AV233" s="13" t="s">
        <v>86</v>
      </c>
      <c r="AW233" s="13" t="s">
        <v>32</v>
      </c>
      <c r="AX233" s="13" t="s">
        <v>76</v>
      </c>
      <c r="AY233" s="245" t="s">
        <v>129</v>
      </c>
    </row>
    <row r="234" s="13" customFormat="1">
      <c r="A234" s="13"/>
      <c r="B234" s="235"/>
      <c r="C234" s="236"/>
      <c r="D234" s="230" t="s">
        <v>141</v>
      </c>
      <c r="E234" s="237" t="s">
        <v>1</v>
      </c>
      <c r="F234" s="238" t="s">
        <v>332</v>
      </c>
      <c r="G234" s="236"/>
      <c r="H234" s="239">
        <v>114.5</v>
      </c>
      <c r="I234" s="240"/>
      <c r="J234" s="236"/>
      <c r="K234" s="236"/>
      <c r="L234" s="241"/>
      <c r="M234" s="242"/>
      <c r="N234" s="243"/>
      <c r="O234" s="243"/>
      <c r="P234" s="243"/>
      <c r="Q234" s="243"/>
      <c r="R234" s="243"/>
      <c r="S234" s="243"/>
      <c r="T234" s="24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5" t="s">
        <v>141</v>
      </c>
      <c r="AU234" s="245" t="s">
        <v>86</v>
      </c>
      <c r="AV234" s="13" t="s">
        <v>86</v>
      </c>
      <c r="AW234" s="13" t="s">
        <v>32</v>
      </c>
      <c r="AX234" s="13" t="s">
        <v>76</v>
      </c>
      <c r="AY234" s="245" t="s">
        <v>129</v>
      </c>
    </row>
    <row r="235" s="14" customFormat="1">
      <c r="A235" s="14"/>
      <c r="B235" s="256"/>
      <c r="C235" s="257"/>
      <c r="D235" s="230" t="s">
        <v>141</v>
      </c>
      <c r="E235" s="258" t="s">
        <v>1</v>
      </c>
      <c r="F235" s="259" t="s">
        <v>181</v>
      </c>
      <c r="G235" s="257"/>
      <c r="H235" s="260">
        <v>151.30000000000001</v>
      </c>
      <c r="I235" s="261"/>
      <c r="J235" s="257"/>
      <c r="K235" s="257"/>
      <c r="L235" s="262"/>
      <c r="M235" s="263"/>
      <c r="N235" s="264"/>
      <c r="O235" s="264"/>
      <c r="P235" s="264"/>
      <c r="Q235" s="264"/>
      <c r="R235" s="264"/>
      <c r="S235" s="264"/>
      <c r="T235" s="26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6" t="s">
        <v>141</v>
      </c>
      <c r="AU235" s="266" t="s">
        <v>86</v>
      </c>
      <c r="AV235" s="14" t="s">
        <v>137</v>
      </c>
      <c r="AW235" s="14" t="s">
        <v>32</v>
      </c>
      <c r="AX235" s="14" t="s">
        <v>84</v>
      </c>
      <c r="AY235" s="266" t="s">
        <v>129</v>
      </c>
    </row>
    <row r="236" s="2" customFormat="1">
      <c r="A236" s="37"/>
      <c r="B236" s="38"/>
      <c r="C236" s="217" t="s">
        <v>333</v>
      </c>
      <c r="D236" s="217" t="s">
        <v>132</v>
      </c>
      <c r="E236" s="218" t="s">
        <v>334</v>
      </c>
      <c r="F236" s="219" t="s">
        <v>335</v>
      </c>
      <c r="G236" s="220" t="s">
        <v>135</v>
      </c>
      <c r="H236" s="221">
        <v>11.199999999999999</v>
      </c>
      <c r="I236" s="222"/>
      <c r="J236" s="223">
        <f>ROUND(I236*H236,2)</f>
        <v>0</v>
      </c>
      <c r="K236" s="219" t="s">
        <v>136</v>
      </c>
      <c r="L236" s="43"/>
      <c r="M236" s="224" t="s">
        <v>1</v>
      </c>
      <c r="N236" s="225" t="s">
        <v>41</v>
      </c>
      <c r="O236" s="90"/>
      <c r="P236" s="226">
        <f>O236*H236</f>
        <v>0</v>
      </c>
      <c r="Q236" s="226">
        <v>0.016250000000000001</v>
      </c>
      <c r="R236" s="226">
        <f>Q236*H236</f>
        <v>0.182</v>
      </c>
      <c r="S236" s="226">
        <v>0</v>
      </c>
      <c r="T236" s="227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28" t="s">
        <v>224</v>
      </c>
      <c r="AT236" s="228" t="s">
        <v>132</v>
      </c>
      <c r="AU236" s="228" t="s">
        <v>86</v>
      </c>
      <c r="AY236" s="16" t="s">
        <v>129</v>
      </c>
      <c r="BE236" s="229">
        <f>IF(N236="základní",J236,0)</f>
        <v>0</v>
      </c>
      <c r="BF236" s="229">
        <f>IF(N236="snížená",J236,0)</f>
        <v>0</v>
      </c>
      <c r="BG236" s="229">
        <f>IF(N236="zákl. přenesená",J236,0)</f>
        <v>0</v>
      </c>
      <c r="BH236" s="229">
        <f>IF(N236="sníž. přenesená",J236,0)</f>
        <v>0</v>
      </c>
      <c r="BI236" s="229">
        <f>IF(N236="nulová",J236,0)</f>
        <v>0</v>
      </c>
      <c r="BJ236" s="16" t="s">
        <v>84</v>
      </c>
      <c r="BK236" s="229">
        <f>ROUND(I236*H236,2)</f>
        <v>0</v>
      </c>
      <c r="BL236" s="16" t="s">
        <v>224</v>
      </c>
      <c r="BM236" s="228" t="s">
        <v>336</v>
      </c>
    </row>
    <row r="237" s="2" customFormat="1">
      <c r="A237" s="37"/>
      <c r="B237" s="38"/>
      <c r="C237" s="39"/>
      <c r="D237" s="230" t="s">
        <v>139</v>
      </c>
      <c r="E237" s="39"/>
      <c r="F237" s="231" t="s">
        <v>337</v>
      </c>
      <c r="G237" s="39"/>
      <c r="H237" s="39"/>
      <c r="I237" s="232"/>
      <c r="J237" s="39"/>
      <c r="K237" s="39"/>
      <c r="L237" s="43"/>
      <c r="M237" s="233"/>
      <c r="N237" s="234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139</v>
      </c>
      <c r="AU237" s="16" t="s">
        <v>86</v>
      </c>
    </row>
    <row r="238" s="13" customFormat="1">
      <c r="A238" s="13"/>
      <c r="B238" s="235"/>
      <c r="C238" s="236"/>
      <c r="D238" s="230" t="s">
        <v>141</v>
      </c>
      <c r="E238" s="237" t="s">
        <v>1</v>
      </c>
      <c r="F238" s="238" t="s">
        <v>338</v>
      </c>
      <c r="G238" s="236"/>
      <c r="H238" s="239">
        <v>11.199999999999999</v>
      </c>
      <c r="I238" s="240"/>
      <c r="J238" s="236"/>
      <c r="K238" s="236"/>
      <c r="L238" s="241"/>
      <c r="M238" s="242"/>
      <c r="N238" s="243"/>
      <c r="O238" s="243"/>
      <c r="P238" s="243"/>
      <c r="Q238" s="243"/>
      <c r="R238" s="243"/>
      <c r="S238" s="243"/>
      <c r="T238" s="24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5" t="s">
        <v>141</v>
      </c>
      <c r="AU238" s="245" t="s">
        <v>86</v>
      </c>
      <c r="AV238" s="13" t="s">
        <v>86</v>
      </c>
      <c r="AW238" s="13" t="s">
        <v>32</v>
      </c>
      <c r="AX238" s="13" t="s">
        <v>84</v>
      </c>
      <c r="AY238" s="245" t="s">
        <v>129</v>
      </c>
    </row>
    <row r="239" s="2" customFormat="1" ht="16.5" customHeight="1">
      <c r="A239" s="37"/>
      <c r="B239" s="38"/>
      <c r="C239" s="217" t="s">
        <v>339</v>
      </c>
      <c r="D239" s="217" t="s">
        <v>132</v>
      </c>
      <c r="E239" s="218" t="s">
        <v>340</v>
      </c>
      <c r="F239" s="219" t="s">
        <v>341</v>
      </c>
      <c r="G239" s="220" t="s">
        <v>135</v>
      </c>
      <c r="H239" s="221">
        <v>240</v>
      </c>
      <c r="I239" s="222"/>
      <c r="J239" s="223">
        <f>ROUND(I239*H239,2)</f>
        <v>0</v>
      </c>
      <c r="K239" s="219" t="s">
        <v>136</v>
      </c>
      <c r="L239" s="43"/>
      <c r="M239" s="224" t="s">
        <v>1</v>
      </c>
      <c r="N239" s="225" t="s">
        <v>41</v>
      </c>
      <c r="O239" s="90"/>
      <c r="P239" s="226">
        <f>O239*H239</f>
        <v>0</v>
      </c>
      <c r="Q239" s="226">
        <v>0</v>
      </c>
      <c r="R239" s="226">
        <f>Q239*H239</f>
        <v>0</v>
      </c>
      <c r="S239" s="226">
        <v>0.014999999999999999</v>
      </c>
      <c r="T239" s="227">
        <f>S239*H239</f>
        <v>3.5999999999999996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8" t="s">
        <v>224</v>
      </c>
      <c r="AT239" s="228" t="s">
        <v>132</v>
      </c>
      <c r="AU239" s="228" t="s">
        <v>86</v>
      </c>
      <c r="AY239" s="16" t="s">
        <v>129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6" t="s">
        <v>84</v>
      </c>
      <c r="BK239" s="229">
        <f>ROUND(I239*H239,2)</f>
        <v>0</v>
      </c>
      <c r="BL239" s="16" t="s">
        <v>224</v>
      </c>
      <c r="BM239" s="228" t="s">
        <v>342</v>
      </c>
    </row>
    <row r="240" s="2" customFormat="1">
      <c r="A240" s="37"/>
      <c r="B240" s="38"/>
      <c r="C240" s="39"/>
      <c r="D240" s="230" t="s">
        <v>139</v>
      </c>
      <c r="E240" s="39"/>
      <c r="F240" s="231" t="s">
        <v>343</v>
      </c>
      <c r="G240" s="39"/>
      <c r="H240" s="39"/>
      <c r="I240" s="232"/>
      <c r="J240" s="39"/>
      <c r="K240" s="39"/>
      <c r="L240" s="43"/>
      <c r="M240" s="233"/>
      <c r="N240" s="234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139</v>
      </c>
      <c r="AU240" s="16" t="s">
        <v>86</v>
      </c>
    </row>
    <row r="241" s="2" customFormat="1">
      <c r="A241" s="37"/>
      <c r="B241" s="38"/>
      <c r="C241" s="217" t="s">
        <v>344</v>
      </c>
      <c r="D241" s="217" t="s">
        <v>132</v>
      </c>
      <c r="E241" s="218" t="s">
        <v>345</v>
      </c>
      <c r="F241" s="219" t="s">
        <v>346</v>
      </c>
      <c r="G241" s="220" t="s">
        <v>135</v>
      </c>
      <c r="H241" s="221">
        <v>240</v>
      </c>
      <c r="I241" s="222"/>
      <c r="J241" s="223">
        <f>ROUND(I241*H241,2)</f>
        <v>0</v>
      </c>
      <c r="K241" s="219" t="s">
        <v>136</v>
      </c>
      <c r="L241" s="43"/>
      <c r="M241" s="224" t="s">
        <v>1</v>
      </c>
      <c r="N241" s="225" t="s">
        <v>41</v>
      </c>
      <c r="O241" s="90"/>
      <c r="P241" s="226">
        <f>O241*H241</f>
        <v>0</v>
      </c>
      <c r="Q241" s="226">
        <v>0.019460000000000002</v>
      </c>
      <c r="R241" s="226">
        <f>Q241*H241</f>
        <v>4.6704000000000008</v>
      </c>
      <c r="S241" s="226">
        <v>0</v>
      </c>
      <c r="T241" s="227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28" t="s">
        <v>224</v>
      </c>
      <c r="AT241" s="228" t="s">
        <v>132</v>
      </c>
      <c r="AU241" s="228" t="s">
        <v>86</v>
      </c>
      <c r="AY241" s="16" t="s">
        <v>129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16" t="s">
        <v>84</v>
      </c>
      <c r="BK241" s="229">
        <f>ROUND(I241*H241,2)</f>
        <v>0</v>
      </c>
      <c r="BL241" s="16" t="s">
        <v>224</v>
      </c>
      <c r="BM241" s="228" t="s">
        <v>347</v>
      </c>
    </row>
    <row r="242" s="2" customFormat="1">
      <c r="A242" s="37"/>
      <c r="B242" s="38"/>
      <c r="C242" s="39"/>
      <c r="D242" s="230" t="s">
        <v>139</v>
      </c>
      <c r="E242" s="39"/>
      <c r="F242" s="231" t="s">
        <v>348</v>
      </c>
      <c r="G242" s="39"/>
      <c r="H242" s="39"/>
      <c r="I242" s="232"/>
      <c r="J242" s="39"/>
      <c r="K242" s="39"/>
      <c r="L242" s="43"/>
      <c r="M242" s="233"/>
      <c r="N242" s="234"/>
      <c r="O242" s="90"/>
      <c r="P242" s="90"/>
      <c r="Q242" s="90"/>
      <c r="R242" s="90"/>
      <c r="S242" s="90"/>
      <c r="T242" s="91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139</v>
      </c>
      <c r="AU242" s="16" t="s">
        <v>86</v>
      </c>
    </row>
    <row r="243" s="2" customFormat="1">
      <c r="A243" s="37"/>
      <c r="B243" s="38"/>
      <c r="C243" s="217" t="s">
        <v>349</v>
      </c>
      <c r="D243" s="217" t="s">
        <v>132</v>
      </c>
      <c r="E243" s="218" t="s">
        <v>350</v>
      </c>
      <c r="F243" s="219" t="s">
        <v>351</v>
      </c>
      <c r="G243" s="220" t="s">
        <v>307</v>
      </c>
      <c r="H243" s="221">
        <v>2.5</v>
      </c>
      <c r="I243" s="222"/>
      <c r="J243" s="223">
        <f>ROUND(I243*H243,2)</f>
        <v>0</v>
      </c>
      <c r="K243" s="219" t="s">
        <v>136</v>
      </c>
      <c r="L243" s="43"/>
      <c r="M243" s="224" t="s">
        <v>1</v>
      </c>
      <c r="N243" s="225" t="s">
        <v>41</v>
      </c>
      <c r="O243" s="90"/>
      <c r="P243" s="226">
        <f>O243*H243</f>
        <v>0</v>
      </c>
      <c r="Q243" s="226">
        <v>0</v>
      </c>
      <c r="R243" s="226">
        <f>Q243*H243</f>
        <v>0</v>
      </c>
      <c r="S243" s="226">
        <v>0</v>
      </c>
      <c r="T243" s="227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28" t="s">
        <v>224</v>
      </c>
      <c r="AT243" s="228" t="s">
        <v>132</v>
      </c>
      <c r="AU243" s="228" t="s">
        <v>86</v>
      </c>
      <c r="AY243" s="16" t="s">
        <v>129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6" t="s">
        <v>84</v>
      </c>
      <c r="BK243" s="229">
        <f>ROUND(I243*H243,2)</f>
        <v>0</v>
      </c>
      <c r="BL243" s="16" t="s">
        <v>224</v>
      </c>
      <c r="BM243" s="228" t="s">
        <v>352</v>
      </c>
    </row>
    <row r="244" s="2" customFormat="1">
      <c r="A244" s="37"/>
      <c r="B244" s="38"/>
      <c r="C244" s="39"/>
      <c r="D244" s="230" t="s">
        <v>139</v>
      </c>
      <c r="E244" s="39"/>
      <c r="F244" s="231" t="s">
        <v>353</v>
      </c>
      <c r="G244" s="39"/>
      <c r="H244" s="39"/>
      <c r="I244" s="232"/>
      <c r="J244" s="39"/>
      <c r="K244" s="39"/>
      <c r="L244" s="43"/>
      <c r="M244" s="233"/>
      <c r="N244" s="234"/>
      <c r="O244" s="90"/>
      <c r="P244" s="90"/>
      <c r="Q244" s="90"/>
      <c r="R244" s="90"/>
      <c r="S244" s="90"/>
      <c r="T244" s="91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139</v>
      </c>
      <c r="AU244" s="16" t="s">
        <v>86</v>
      </c>
    </row>
    <row r="245" s="2" customFormat="1" ht="16.5" customHeight="1">
      <c r="A245" s="37"/>
      <c r="B245" s="38"/>
      <c r="C245" s="246" t="s">
        <v>354</v>
      </c>
      <c r="D245" s="246" t="s">
        <v>168</v>
      </c>
      <c r="E245" s="247" t="s">
        <v>355</v>
      </c>
      <c r="F245" s="248" t="s">
        <v>356</v>
      </c>
      <c r="G245" s="249" t="s">
        <v>196</v>
      </c>
      <c r="H245" s="250">
        <v>0.023</v>
      </c>
      <c r="I245" s="251"/>
      <c r="J245" s="252">
        <f>ROUND(I245*H245,2)</f>
        <v>0</v>
      </c>
      <c r="K245" s="248" t="s">
        <v>136</v>
      </c>
      <c r="L245" s="253"/>
      <c r="M245" s="254" t="s">
        <v>1</v>
      </c>
      <c r="N245" s="255" t="s">
        <v>41</v>
      </c>
      <c r="O245" s="90"/>
      <c r="P245" s="226">
        <f>O245*H245</f>
        <v>0</v>
      </c>
      <c r="Q245" s="226">
        <v>0.75</v>
      </c>
      <c r="R245" s="226">
        <f>Q245*H245</f>
        <v>0.017250000000000001</v>
      </c>
      <c r="S245" s="226">
        <v>0</v>
      </c>
      <c r="T245" s="227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28" t="s">
        <v>293</v>
      </c>
      <c r="AT245" s="228" t="s">
        <v>168</v>
      </c>
      <c r="AU245" s="228" t="s">
        <v>86</v>
      </c>
      <c r="AY245" s="16" t="s">
        <v>129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16" t="s">
        <v>84</v>
      </c>
      <c r="BK245" s="229">
        <f>ROUND(I245*H245,2)</f>
        <v>0</v>
      </c>
      <c r="BL245" s="16" t="s">
        <v>224</v>
      </c>
      <c r="BM245" s="228" t="s">
        <v>357</v>
      </c>
    </row>
    <row r="246" s="2" customFormat="1">
      <c r="A246" s="37"/>
      <c r="B246" s="38"/>
      <c r="C246" s="39"/>
      <c r="D246" s="230" t="s">
        <v>139</v>
      </c>
      <c r="E246" s="39"/>
      <c r="F246" s="231" t="s">
        <v>356</v>
      </c>
      <c r="G246" s="39"/>
      <c r="H246" s="39"/>
      <c r="I246" s="232"/>
      <c r="J246" s="39"/>
      <c r="K246" s="39"/>
      <c r="L246" s="43"/>
      <c r="M246" s="233"/>
      <c r="N246" s="234"/>
      <c r="O246" s="90"/>
      <c r="P246" s="90"/>
      <c r="Q246" s="90"/>
      <c r="R246" s="90"/>
      <c r="S246" s="90"/>
      <c r="T246" s="91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139</v>
      </c>
      <c r="AU246" s="16" t="s">
        <v>86</v>
      </c>
    </row>
    <row r="247" s="13" customFormat="1">
      <c r="A247" s="13"/>
      <c r="B247" s="235"/>
      <c r="C247" s="236"/>
      <c r="D247" s="230" t="s">
        <v>141</v>
      </c>
      <c r="E247" s="237" t="s">
        <v>1</v>
      </c>
      <c r="F247" s="238" t="s">
        <v>358</v>
      </c>
      <c r="G247" s="236"/>
      <c r="H247" s="239">
        <v>0.023</v>
      </c>
      <c r="I247" s="240"/>
      <c r="J247" s="236"/>
      <c r="K247" s="236"/>
      <c r="L247" s="241"/>
      <c r="M247" s="242"/>
      <c r="N247" s="243"/>
      <c r="O247" s="243"/>
      <c r="P247" s="243"/>
      <c r="Q247" s="243"/>
      <c r="R247" s="243"/>
      <c r="S247" s="243"/>
      <c r="T247" s="24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5" t="s">
        <v>141</v>
      </c>
      <c r="AU247" s="245" t="s">
        <v>86</v>
      </c>
      <c r="AV247" s="13" t="s">
        <v>86</v>
      </c>
      <c r="AW247" s="13" t="s">
        <v>32</v>
      </c>
      <c r="AX247" s="13" t="s">
        <v>84</v>
      </c>
      <c r="AY247" s="245" t="s">
        <v>129</v>
      </c>
    </row>
    <row r="248" s="2" customFormat="1">
      <c r="A248" s="37"/>
      <c r="B248" s="38"/>
      <c r="C248" s="217" t="s">
        <v>359</v>
      </c>
      <c r="D248" s="217" t="s">
        <v>132</v>
      </c>
      <c r="E248" s="218" t="s">
        <v>360</v>
      </c>
      <c r="F248" s="219" t="s">
        <v>361</v>
      </c>
      <c r="G248" s="220" t="s">
        <v>196</v>
      </c>
      <c r="H248" s="221">
        <v>6.5</v>
      </c>
      <c r="I248" s="222"/>
      <c r="J248" s="223">
        <f>ROUND(I248*H248,2)</f>
        <v>0</v>
      </c>
      <c r="K248" s="219" t="s">
        <v>136</v>
      </c>
      <c r="L248" s="43"/>
      <c r="M248" s="224" t="s">
        <v>1</v>
      </c>
      <c r="N248" s="225" t="s">
        <v>41</v>
      </c>
      <c r="O248" s="90"/>
      <c r="P248" s="226">
        <f>O248*H248</f>
        <v>0</v>
      </c>
      <c r="Q248" s="226">
        <v>0.023369999999999998</v>
      </c>
      <c r="R248" s="226">
        <f>Q248*H248</f>
        <v>0.15190499999999998</v>
      </c>
      <c r="S248" s="226">
        <v>0</v>
      </c>
      <c r="T248" s="227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8" t="s">
        <v>224</v>
      </c>
      <c r="AT248" s="228" t="s">
        <v>132</v>
      </c>
      <c r="AU248" s="228" t="s">
        <v>86</v>
      </c>
      <c r="AY248" s="16" t="s">
        <v>129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16" t="s">
        <v>84</v>
      </c>
      <c r="BK248" s="229">
        <f>ROUND(I248*H248,2)</f>
        <v>0</v>
      </c>
      <c r="BL248" s="16" t="s">
        <v>224</v>
      </c>
      <c r="BM248" s="228" t="s">
        <v>362</v>
      </c>
    </row>
    <row r="249" s="2" customFormat="1">
      <c r="A249" s="37"/>
      <c r="B249" s="38"/>
      <c r="C249" s="39"/>
      <c r="D249" s="230" t="s">
        <v>139</v>
      </c>
      <c r="E249" s="39"/>
      <c r="F249" s="231" t="s">
        <v>363</v>
      </c>
      <c r="G249" s="39"/>
      <c r="H249" s="39"/>
      <c r="I249" s="232"/>
      <c r="J249" s="39"/>
      <c r="K249" s="39"/>
      <c r="L249" s="43"/>
      <c r="M249" s="233"/>
      <c r="N249" s="234"/>
      <c r="O249" s="90"/>
      <c r="P249" s="90"/>
      <c r="Q249" s="90"/>
      <c r="R249" s="90"/>
      <c r="S249" s="90"/>
      <c r="T249" s="91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139</v>
      </c>
      <c r="AU249" s="16" t="s">
        <v>86</v>
      </c>
    </row>
    <row r="250" s="2" customFormat="1">
      <c r="A250" s="37"/>
      <c r="B250" s="38"/>
      <c r="C250" s="217" t="s">
        <v>364</v>
      </c>
      <c r="D250" s="217" t="s">
        <v>132</v>
      </c>
      <c r="E250" s="218" t="s">
        <v>365</v>
      </c>
      <c r="F250" s="219" t="s">
        <v>366</v>
      </c>
      <c r="G250" s="220" t="s">
        <v>232</v>
      </c>
      <c r="H250" s="221">
        <v>7.383</v>
      </c>
      <c r="I250" s="222"/>
      <c r="J250" s="223">
        <f>ROUND(I250*H250,2)</f>
        <v>0</v>
      </c>
      <c r="K250" s="219" t="s">
        <v>136</v>
      </c>
      <c r="L250" s="43"/>
      <c r="M250" s="224" t="s">
        <v>1</v>
      </c>
      <c r="N250" s="225" t="s">
        <v>41</v>
      </c>
      <c r="O250" s="90"/>
      <c r="P250" s="226">
        <f>O250*H250</f>
        <v>0</v>
      </c>
      <c r="Q250" s="226">
        <v>0</v>
      </c>
      <c r="R250" s="226">
        <f>Q250*H250</f>
        <v>0</v>
      </c>
      <c r="S250" s="226">
        <v>0</v>
      </c>
      <c r="T250" s="227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28" t="s">
        <v>224</v>
      </c>
      <c r="AT250" s="228" t="s">
        <v>132</v>
      </c>
      <c r="AU250" s="228" t="s">
        <v>86</v>
      </c>
      <c r="AY250" s="16" t="s">
        <v>129</v>
      </c>
      <c r="BE250" s="229">
        <f>IF(N250="základní",J250,0)</f>
        <v>0</v>
      </c>
      <c r="BF250" s="229">
        <f>IF(N250="snížená",J250,0)</f>
        <v>0</v>
      </c>
      <c r="BG250" s="229">
        <f>IF(N250="zákl. přenesená",J250,0)</f>
        <v>0</v>
      </c>
      <c r="BH250" s="229">
        <f>IF(N250="sníž. přenesená",J250,0)</f>
        <v>0</v>
      </c>
      <c r="BI250" s="229">
        <f>IF(N250="nulová",J250,0)</f>
        <v>0</v>
      </c>
      <c r="BJ250" s="16" t="s">
        <v>84</v>
      </c>
      <c r="BK250" s="229">
        <f>ROUND(I250*H250,2)</f>
        <v>0</v>
      </c>
      <c r="BL250" s="16" t="s">
        <v>224</v>
      </c>
      <c r="BM250" s="228" t="s">
        <v>367</v>
      </c>
    </row>
    <row r="251" s="2" customFormat="1">
      <c r="A251" s="37"/>
      <c r="B251" s="38"/>
      <c r="C251" s="39"/>
      <c r="D251" s="230" t="s">
        <v>139</v>
      </c>
      <c r="E251" s="39"/>
      <c r="F251" s="231" t="s">
        <v>368</v>
      </c>
      <c r="G251" s="39"/>
      <c r="H251" s="39"/>
      <c r="I251" s="232"/>
      <c r="J251" s="39"/>
      <c r="K251" s="39"/>
      <c r="L251" s="43"/>
      <c r="M251" s="233"/>
      <c r="N251" s="234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139</v>
      </c>
      <c r="AU251" s="16" t="s">
        <v>86</v>
      </c>
    </row>
    <row r="252" s="12" customFormat="1" ht="22.8" customHeight="1">
      <c r="A252" s="12"/>
      <c r="B252" s="201"/>
      <c r="C252" s="202"/>
      <c r="D252" s="203" t="s">
        <v>75</v>
      </c>
      <c r="E252" s="215" t="s">
        <v>369</v>
      </c>
      <c r="F252" s="215" t="s">
        <v>370</v>
      </c>
      <c r="G252" s="202"/>
      <c r="H252" s="202"/>
      <c r="I252" s="205"/>
      <c r="J252" s="216">
        <f>BK252</f>
        <v>0</v>
      </c>
      <c r="K252" s="202"/>
      <c r="L252" s="207"/>
      <c r="M252" s="208"/>
      <c r="N252" s="209"/>
      <c r="O252" s="209"/>
      <c r="P252" s="210">
        <f>SUM(P253:P369)</f>
        <v>0</v>
      </c>
      <c r="Q252" s="209"/>
      <c r="R252" s="210">
        <f>SUM(R253:R369)</f>
        <v>5.3374520000000008</v>
      </c>
      <c r="S252" s="209"/>
      <c r="T252" s="211">
        <f>SUM(T253:T369)</f>
        <v>4.4103045999999999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2" t="s">
        <v>86</v>
      </c>
      <c r="AT252" s="213" t="s">
        <v>75</v>
      </c>
      <c r="AU252" s="213" t="s">
        <v>84</v>
      </c>
      <c r="AY252" s="212" t="s">
        <v>129</v>
      </c>
      <c r="BK252" s="214">
        <f>SUM(BK253:BK369)</f>
        <v>0</v>
      </c>
    </row>
    <row r="253" s="2" customFormat="1" ht="16.5" customHeight="1">
      <c r="A253" s="37"/>
      <c r="B253" s="38"/>
      <c r="C253" s="217" t="s">
        <v>371</v>
      </c>
      <c r="D253" s="217" t="s">
        <v>132</v>
      </c>
      <c r="E253" s="218" t="s">
        <v>372</v>
      </c>
      <c r="F253" s="219" t="s">
        <v>373</v>
      </c>
      <c r="G253" s="220" t="s">
        <v>135</v>
      </c>
      <c r="H253" s="221">
        <v>52</v>
      </c>
      <c r="I253" s="222"/>
      <c r="J253" s="223">
        <f>ROUND(I253*H253,2)</f>
        <v>0</v>
      </c>
      <c r="K253" s="219" t="s">
        <v>136</v>
      </c>
      <c r="L253" s="43"/>
      <c r="M253" s="224" t="s">
        <v>1</v>
      </c>
      <c r="N253" s="225" t="s">
        <v>41</v>
      </c>
      <c r="O253" s="90"/>
      <c r="P253" s="226">
        <f>O253*H253</f>
        <v>0</v>
      </c>
      <c r="Q253" s="226">
        <v>0</v>
      </c>
      <c r="R253" s="226">
        <f>Q253*H253</f>
        <v>0</v>
      </c>
      <c r="S253" s="226">
        <v>0.00594</v>
      </c>
      <c r="T253" s="227">
        <f>S253*H253</f>
        <v>0.30887999999999999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28" t="s">
        <v>224</v>
      </c>
      <c r="AT253" s="228" t="s">
        <v>132</v>
      </c>
      <c r="AU253" s="228" t="s">
        <v>86</v>
      </c>
      <c r="AY253" s="16" t="s">
        <v>129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16" t="s">
        <v>84</v>
      </c>
      <c r="BK253" s="229">
        <f>ROUND(I253*H253,2)</f>
        <v>0</v>
      </c>
      <c r="BL253" s="16" t="s">
        <v>224</v>
      </c>
      <c r="BM253" s="228" t="s">
        <v>374</v>
      </c>
    </row>
    <row r="254" s="2" customFormat="1">
      <c r="A254" s="37"/>
      <c r="B254" s="38"/>
      <c r="C254" s="39"/>
      <c r="D254" s="230" t="s">
        <v>139</v>
      </c>
      <c r="E254" s="39"/>
      <c r="F254" s="231" t="s">
        <v>375</v>
      </c>
      <c r="G254" s="39"/>
      <c r="H254" s="39"/>
      <c r="I254" s="232"/>
      <c r="J254" s="39"/>
      <c r="K254" s="39"/>
      <c r="L254" s="43"/>
      <c r="M254" s="233"/>
      <c r="N254" s="234"/>
      <c r="O254" s="90"/>
      <c r="P254" s="90"/>
      <c r="Q254" s="90"/>
      <c r="R254" s="90"/>
      <c r="S254" s="90"/>
      <c r="T254" s="91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139</v>
      </c>
      <c r="AU254" s="16" t="s">
        <v>86</v>
      </c>
    </row>
    <row r="255" s="13" customFormat="1">
      <c r="A255" s="13"/>
      <c r="B255" s="235"/>
      <c r="C255" s="236"/>
      <c r="D255" s="230" t="s">
        <v>141</v>
      </c>
      <c r="E255" s="237" t="s">
        <v>1</v>
      </c>
      <c r="F255" s="238" t="s">
        <v>376</v>
      </c>
      <c r="G255" s="236"/>
      <c r="H255" s="239">
        <v>52</v>
      </c>
      <c r="I255" s="240"/>
      <c r="J255" s="236"/>
      <c r="K255" s="236"/>
      <c r="L255" s="241"/>
      <c r="M255" s="242"/>
      <c r="N255" s="243"/>
      <c r="O255" s="243"/>
      <c r="P255" s="243"/>
      <c r="Q255" s="243"/>
      <c r="R255" s="243"/>
      <c r="S255" s="243"/>
      <c r="T255" s="24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5" t="s">
        <v>141</v>
      </c>
      <c r="AU255" s="245" t="s">
        <v>86</v>
      </c>
      <c r="AV255" s="13" t="s">
        <v>86</v>
      </c>
      <c r="AW255" s="13" t="s">
        <v>32</v>
      </c>
      <c r="AX255" s="13" t="s">
        <v>84</v>
      </c>
      <c r="AY255" s="245" t="s">
        <v>129</v>
      </c>
    </row>
    <row r="256" s="2" customFormat="1" ht="16.5" customHeight="1">
      <c r="A256" s="37"/>
      <c r="B256" s="38"/>
      <c r="C256" s="217" t="s">
        <v>377</v>
      </c>
      <c r="D256" s="217" t="s">
        <v>132</v>
      </c>
      <c r="E256" s="218" t="s">
        <v>378</v>
      </c>
      <c r="F256" s="219" t="s">
        <v>379</v>
      </c>
      <c r="G256" s="220" t="s">
        <v>135</v>
      </c>
      <c r="H256" s="221">
        <v>745</v>
      </c>
      <c r="I256" s="222"/>
      <c r="J256" s="223">
        <f>ROUND(I256*H256,2)</f>
        <v>0</v>
      </c>
      <c r="K256" s="219" t="s">
        <v>136</v>
      </c>
      <c r="L256" s="43"/>
      <c r="M256" s="224" t="s">
        <v>1</v>
      </c>
      <c r="N256" s="225" t="s">
        <v>41</v>
      </c>
      <c r="O256" s="90"/>
      <c r="P256" s="226">
        <f>O256*H256</f>
        <v>0</v>
      </c>
      <c r="Q256" s="226">
        <v>0</v>
      </c>
      <c r="R256" s="226">
        <f>Q256*H256</f>
        <v>0</v>
      </c>
      <c r="S256" s="226">
        <v>0.0031199999999999999</v>
      </c>
      <c r="T256" s="227">
        <f>S256*H256</f>
        <v>2.3243999999999998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28" t="s">
        <v>224</v>
      </c>
      <c r="AT256" s="228" t="s">
        <v>132</v>
      </c>
      <c r="AU256" s="228" t="s">
        <v>86</v>
      </c>
      <c r="AY256" s="16" t="s">
        <v>129</v>
      </c>
      <c r="BE256" s="229">
        <f>IF(N256="základní",J256,0)</f>
        <v>0</v>
      </c>
      <c r="BF256" s="229">
        <f>IF(N256="snížená",J256,0)</f>
        <v>0</v>
      </c>
      <c r="BG256" s="229">
        <f>IF(N256="zákl. přenesená",J256,0)</f>
        <v>0</v>
      </c>
      <c r="BH256" s="229">
        <f>IF(N256="sníž. přenesená",J256,0)</f>
        <v>0</v>
      </c>
      <c r="BI256" s="229">
        <f>IF(N256="nulová",J256,0)</f>
        <v>0</v>
      </c>
      <c r="BJ256" s="16" t="s">
        <v>84</v>
      </c>
      <c r="BK256" s="229">
        <f>ROUND(I256*H256,2)</f>
        <v>0</v>
      </c>
      <c r="BL256" s="16" t="s">
        <v>224</v>
      </c>
      <c r="BM256" s="228" t="s">
        <v>380</v>
      </c>
    </row>
    <row r="257" s="2" customFormat="1">
      <c r="A257" s="37"/>
      <c r="B257" s="38"/>
      <c r="C257" s="39"/>
      <c r="D257" s="230" t="s">
        <v>139</v>
      </c>
      <c r="E257" s="39"/>
      <c r="F257" s="231" t="s">
        <v>381</v>
      </c>
      <c r="G257" s="39"/>
      <c r="H257" s="39"/>
      <c r="I257" s="232"/>
      <c r="J257" s="39"/>
      <c r="K257" s="39"/>
      <c r="L257" s="43"/>
      <c r="M257" s="233"/>
      <c r="N257" s="234"/>
      <c r="O257" s="90"/>
      <c r="P257" s="90"/>
      <c r="Q257" s="90"/>
      <c r="R257" s="90"/>
      <c r="S257" s="90"/>
      <c r="T257" s="91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139</v>
      </c>
      <c r="AU257" s="16" t="s">
        <v>86</v>
      </c>
    </row>
    <row r="258" s="2" customFormat="1" ht="16.5" customHeight="1">
      <c r="A258" s="37"/>
      <c r="B258" s="38"/>
      <c r="C258" s="217" t="s">
        <v>382</v>
      </c>
      <c r="D258" s="217" t="s">
        <v>132</v>
      </c>
      <c r="E258" s="218" t="s">
        <v>383</v>
      </c>
      <c r="F258" s="219" t="s">
        <v>384</v>
      </c>
      <c r="G258" s="220" t="s">
        <v>307</v>
      </c>
      <c r="H258" s="221">
        <v>41</v>
      </c>
      <c r="I258" s="222"/>
      <c r="J258" s="223">
        <f>ROUND(I258*H258,2)</f>
        <v>0</v>
      </c>
      <c r="K258" s="219" t="s">
        <v>136</v>
      </c>
      <c r="L258" s="43"/>
      <c r="M258" s="224" t="s">
        <v>1</v>
      </c>
      <c r="N258" s="225" t="s">
        <v>41</v>
      </c>
      <c r="O258" s="90"/>
      <c r="P258" s="226">
        <f>O258*H258</f>
        <v>0</v>
      </c>
      <c r="Q258" s="226">
        <v>0</v>
      </c>
      <c r="R258" s="226">
        <f>Q258*H258</f>
        <v>0</v>
      </c>
      <c r="S258" s="226">
        <v>0.0018699999999999999</v>
      </c>
      <c r="T258" s="227">
        <f>S258*H258</f>
        <v>0.076670000000000002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28" t="s">
        <v>224</v>
      </c>
      <c r="AT258" s="228" t="s">
        <v>132</v>
      </c>
      <c r="AU258" s="228" t="s">
        <v>86</v>
      </c>
      <c r="AY258" s="16" t="s">
        <v>129</v>
      </c>
      <c r="BE258" s="229">
        <f>IF(N258="základní",J258,0)</f>
        <v>0</v>
      </c>
      <c r="BF258" s="229">
        <f>IF(N258="snížená",J258,0)</f>
        <v>0</v>
      </c>
      <c r="BG258" s="229">
        <f>IF(N258="zákl. přenesená",J258,0)</f>
        <v>0</v>
      </c>
      <c r="BH258" s="229">
        <f>IF(N258="sníž. přenesená",J258,0)</f>
        <v>0</v>
      </c>
      <c r="BI258" s="229">
        <f>IF(N258="nulová",J258,0)</f>
        <v>0</v>
      </c>
      <c r="BJ258" s="16" t="s">
        <v>84</v>
      </c>
      <c r="BK258" s="229">
        <f>ROUND(I258*H258,2)</f>
        <v>0</v>
      </c>
      <c r="BL258" s="16" t="s">
        <v>224</v>
      </c>
      <c r="BM258" s="228" t="s">
        <v>385</v>
      </c>
    </row>
    <row r="259" s="2" customFormat="1">
      <c r="A259" s="37"/>
      <c r="B259" s="38"/>
      <c r="C259" s="39"/>
      <c r="D259" s="230" t="s">
        <v>139</v>
      </c>
      <c r="E259" s="39"/>
      <c r="F259" s="231" t="s">
        <v>386</v>
      </c>
      <c r="G259" s="39"/>
      <c r="H259" s="39"/>
      <c r="I259" s="232"/>
      <c r="J259" s="39"/>
      <c r="K259" s="39"/>
      <c r="L259" s="43"/>
      <c r="M259" s="233"/>
      <c r="N259" s="234"/>
      <c r="O259" s="90"/>
      <c r="P259" s="90"/>
      <c r="Q259" s="90"/>
      <c r="R259" s="90"/>
      <c r="S259" s="90"/>
      <c r="T259" s="91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139</v>
      </c>
      <c r="AU259" s="16" t="s">
        <v>86</v>
      </c>
    </row>
    <row r="260" s="2" customFormat="1">
      <c r="A260" s="37"/>
      <c r="B260" s="38"/>
      <c r="C260" s="217" t="s">
        <v>387</v>
      </c>
      <c r="D260" s="217" t="s">
        <v>132</v>
      </c>
      <c r="E260" s="218" t="s">
        <v>388</v>
      </c>
      <c r="F260" s="219" t="s">
        <v>389</v>
      </c>
      <c r="G260" s="220" t="s">
        <v>307</v>
      </c>
      <c r="H260" s="221">
        <v>84.700000000000003</v>
      </c>
      <c r="I260" s="222"/>
      <c r="J260" s="223">
        <f>ROUND(I260*H260,2)</f>
        <v>0</v>
      </c>
      <c r="K260" s="219" t="s">
        <v>136</v>
      </c>
      <c r="L260" s="43"/>
      <c r="M260" s="224" t="s">
        <v>1</v>
      </c>
      <c r="N260" s="225" t="s">
        <v>41</v>
      </c>
      <c r="O260" s="90"/>
      <c r="P260" s="226">
        <f>O260*H260</f>
        <v>0</v>
      </c>
      <c r="Q260" s="226">
        <v>0</v>
      </c>
      <c r="R260" s="226">
        <f>Q260*H260</f>
        <v>0</v>
      </c>
      <c r="S260" s="226">
        <v>0.0033800000000000002</v>
      </c>
      <c r="T260" s="227">
        <f>S260*H260</f>
        <v>0.28628600000000004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28" t="s">
        <v>224</v>
      </c>
      <c r="AT260" s="228" t="s">
        <v>132</v>
      </c>
      <c r="AU260" s="228" t="s">
        <v>86</v>
      </c>
      <c r="AY260" s="16" t="s">
        <v>129</v>
      </c>
      <c r="BE260" s="229">
        <f>IF(N260="základní",J260,0)</f>
        <v>0</v>
      </c>
      <c r="BF260" s="229">
        <f>IF(N260="snížená",J260,0)</f>
        <v>0</v>
      </c>
      <c r="BG260" s="229">
        <f>IF(N260="zákl. přenesená",J260,0)</f>
        <v>0</v>
      </c>
      <c r="BH260" s="229">
        <f>IF(N260="sníž. přenesená",J260,0)</f>
        <v>0</v>
      </c>
      <c r="BI260" s="229">
        <f>IF(N260="nulová",J260,0)</f>
        <v>0</v>
      </c>
      <c r="BJ260" s="16" t="s">
        <v>84</v>
      </c>
      <c r="BK260" s="229">
        <f>ROUND(I260*H260,2)</f>
        <v>0</v>
      </c>
      <c r="BL260" s="16" t="s">
        <v>224</v>
      </c>
      <c r="BM260" s="228" t="s">
        <v>390</v>
      </c>
    </row>
    <row r="261" s="2" customFormat="1">
      <c r="A261" s="37"/>
      <c r="B261" s="38"/>
      <c r="C261" s="39"/>
      <c r="D261" s="230" t="s">
        <v>139</v>
      </c>
      <c r="E261" s="39"/>
      <c r="F261" s="231" t="s">
        <v>391</v>
      </c>
      <c r="G261" s="39"/>
      <c r="H261" s="39"/>
      <c r="I261" s="232"/>
      <c r="J261" s="39"/>
      <c r="K261" s="39"/>
      <c r="L261" s="43"/>
      <c r="M261" s="233"/>
      <c r="N261" s="234"/>
      <c r="O261" s="90"/>
      <c r="P261" s="90"/>
      <c r="Q261" s="90"/>
      <c r="R261" s="90"/>
      <c r="S261" s="90"/>
      <c r="T261" s="91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139</v>
      </c>
      <c r="AU261" s="16" t="s">
        <v>86</v>
      </c>
    </row>
    <row r="262" s="13" customFormat="1">
      <c r="A262" s="13"/>
      <c r="B262" s="235"/>
      <c r="C262" s="236"/>
      <c r="D262" s="230" t="s">
        <v>141</v>
      </c>
      <c r="E262" s="237" t="s">
        <v>1</v>
      </c>
      <c r="F262" s="238" t="s">
        <v>392</v>
      </c>
      <c r="G262" s="236"/>
      <c r="H262" s="239">
        <v>84.700000000000003</v>
      </c>
      <c r="I262" s="240"/>
      <c r="J262" s="236"/>
      <c r="K262" s="236"/>
      <c r="L262" s="241"/>
      <c r="M262" s="242"/>
      <c r="N262" s="243"/>
      <c r="O262" s="243"/>
      <c r="P262" s="243"/>
      <c r="Q262" s="243"/>
      <c r="R262" s="243"/>
      <c r="S262" s="243"/>
      <c r="T262" s="24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5" t="s">
        <v>141</v>
      </c>
      <c r="AU262" s="245" t="s">
        <v>86</v>
      </c>
      <c r="AV262" s="13" t="s">
        <v>86</v>
      </c>
      <c r="AW262" s="13" t="s">
        <v>32</v>
      </c>
      <c r="AX262" s="13" t="s">
        <v>84</v>
      </c>
      <c r="AY262" s="245" t="s">
        <v>129</v>
      </c>
    </row>
    <row r="263" s="2" customFormat="1" ht="16.5" customHeight="1">
      <c r="A263" s="37"/>
      <c r="B263" s="38"/>
      <c r="C263" s="217" t="s">
        <v>393</v>
      </c>
      <c r="D263" s="217" t="s">
        <v>132</v>
      </c>
      <c r="E263" s="218" t="s">
        <v>394</v>
      </c>
      <c r="F263" s="219" t="s">
        <v>395</v>
      </c>
      <c r="G263" s="220" t="s">
        <v>307</v>
      </c>
      <c r="H263" s="221">
        <v>62</v>
      </c>
      <c r="I263" s="222"/>
      <c r="J263" s="223">
        <f>ROUND(I263*H263,2)</f>
        <v>0</v>
      </c>
      <c r="K263" s="219" t="s">
        <v>136</v>
      </c>
      <c r="L263" s="43"/>
      <c r="M263" s="224" t="s">
        <v>1</v>
      </c>
      <c r="N263" s="225" t="s">
        <v>41</v>
      </c>
      <c r="O263" s="90"/>
      <c r="P263" s="226">
        <f>O263*H263</f>
        <v>0</v>
      </c>
      <c r="Q263" s="226">
        <v>0</v>
      </c>
      <c r="R263" s="226">
        <f>Q263*H263</f>
        <v>0</v>
      </c>
      <c r="S263" s="226">
        <v>0.00348</v>
      </c>
      <c r="T263" s="227">
        <f>S263*H263</f>
        <v>0.21576000000000001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28" t="s">
        <v>224</v>
      </c>
      <c r="AT263" s="228" t="s">
        <v>132</v>
      </c>
      <c r="AU263" s="228" t="s">
        <v>86</v>
      </c>
      <c r="AY263" s="16" t="s">
        <v>129</v>
      </c>
      <c r="BE263" s="229">
        <f>IF(N263="základní",J263,0)</f>
        <v>0</v>
      </c>
      <c r="BF263" s="229">
        <f>IF(N263="snížená",J263,0)</f>
        <v>0</v>
      </c>
      <c r="BG263" s="229">
        <f>IF(N263="zákl. přenesená",J263,0)</f>
        <v>0</v>
      </c>
      <c r="BH263" s="229">
        <f>IF(N263="sníž. přenesená",J263,0)</f>
        <v>0</v>
      </c>
      <c r="BI263" s="229">
        <f>IF(N263="nulová",J263,0)</f>
        <v>0</v>
      </c>
      <c r="BJ263" s="16" t="s">
        <v>84</v>
      </c>
      <c r="BK263" s="229">
        <f>ROUND(I263*H263,2)</f>
        <v>0</v>
      </c>
      <c r="BL263" s="16" t="s">
        <v>224</v>
      </c>
      <c r="BM263" s="228" t="s">
        <v>396</v>
      </c>
    </row>
    <row r="264" s="2" customFormat="1">
      <c r="A264" s="37"/>
      <c r="B264" s="38"/>
      <c r="C264" s="39"/>
      <c r="D264" s="230" t="s">
        <v>139</v>
      </c>
      <c r="E264" s="39"/>
      <c r="F264" s="231" t="s">
        <v>397</v>
      </c>
      <c r="G264" s="39"/>
      <c r="H264" s="39"/>
      <c r="I264" s="232"/>
      <c r="J264" s="39"/>
      <c r="K264" s="39"/>
      <c r="L264" s="43"/>
      <c r="M264" s="233"/>
      <c r="N264" s="234"/>
      <c r="O264" s="90"/>
      <c r="P264" s="90"/>
      <c r="Q264" s="90"/>
      <c r="R264" s="90"/>
      <c r="S264" s="90"/>
      <c r="T264" s="91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139</v>
      </c>
      <c r="AU264" s="16" t="s">
        <v>86</v>
      </c>
    </row>
    <row r="265" s="2" customFormat="1" ht="21.75" customHeight="1">
      <c r="A265" s="37"/>
      <c r="B265" s="38"/>
      <c r="C265" s="217" t="s">
        <v>398</v>
      </c>
      <c r="D265" s="217" t="s">
        <v>132</v>
      </c>
      <c r="E265" s="218" t="s">
        <v>399</v>
      </c>
      <c r="F265" s="219" t="s">
        <v>400</v>
      </c>
      <c r="G265" s="220" t="s">
        <v>135</v>
      </c>
      <c r="H265" s="221">
        <v>745</v>
      </c>
      <c r="I265" s="222"/>
      <c r="J265" s="223">
        <f>ROUND(I265*H265,2)</f>
        <v>0</v>
      </c>
      <c r="K265" s="219" t="s">
        <v>136</v>
      </c>
      <c r="L265" s="43"/>
      <c r="M265" s="224" t="s">
        <v>1</v>
      </c>
      <c r="N265" s="225" t="s">
        <v>41</v>
      </c>
      <c r="O265" s="90"/>
      <c r="P265" s="226">
        <f>O265*H265</f>
        <v>0</v>
      </c>
      <c r="Q265" s="226">
        <v>0</v>
      </c>
      <c r="R265" s="226">
        <f>Q265*H265</f>
        <v>0</v>
      </c>
      <c r="S265" s="226">
        <v>0</v>
      </c>
      <c r="T265" s="227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28" t="s">
        <v>224</v>
      </c>
      <c r="AT265" s="228" t="s">
        <v>132</v>
      </c>
      <c r="AU265" s="228" t="s">
        <v>86</v>
      </c>
      <c r="AY265" s="16" t="s">
        <v>129</v>
      </c>
      <c r="BE265" s="229">
        <f>IF(N265="základní",J265,0)</f>
        <v>0</v>
      </c>
      <c r="BF265" s="229">
        <f>IF(N265="snížená",J265,0)</f>
        <v>0</v>
      </c>
      <c r="BG265" s="229">
        <f>IF(N265="zákl. přenesená",J265,0)</f>
        <v>0</v>
      </c>
      <c r="BH265" s="229">
        <f>IF(N265="sníž. přenesená",J265,0)</f>
        <v>0</v>
      </c>
      <c r="BI265" s="229">
        <f>IF(N265="nulová",J265,0)</f>
        <v>0</v>
      </c>
      <c r="BJ265" s="16" t="s">
        <v>84</v>
      </c>
      <c r="BK265" s="229">
        <f>ROUND(I265*H265,2)</f>
        <v>0</v>
      </c>
      <c r="BL265" s="16" t="s">
        <v>224</v>
      </c>
      <c r="BM265" s="228" t="s">
        <v>401</v>
      </c>
    </row>
    <row r="266" s="2" customFormat="1">
      <c r="A266" s="37"/>
      <c r="B266" s="38"/>
      <c r="C266" s="39"/>
      <c r="D266" s="230" t="s">
        <v>139</v>
      </c>
      <c r="E266" s="39"/>
      <c r="F266" s="231" t="s">
        <v>402</v>
      </c>
      <c r="G266" s="39"/>
      <c r="H266" s="39"/>
      <c r="I266" s="232"/>
      <c r="J266" s="39"/>
      <c r="K266" s="39"/>
      <c r="L266" s="43"/>
      <c r="M266" s="233"/>
      <c r="N266" s="234"/>
      <c r="O266" s="90"/>
      <c r="P266" s="90"/>
      <c r="Q266" s="90"/>
      <c r="R266" s="90"/>
      <c r="S266" s="90"/>
      <c r="T266" s="91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139</v>
      </c>
      <c r="AU266" s="16" t="s">
        <v>86</v>
      </c>
    </row>
    <row r="267" s="2" customFormat="1" ht="44.25" customHeight="1">
      <c r="A267" s="37"/>
      <c r="B267" s="38"/>
      <c r="C267" s="246" t="s">
        <v>403</v>
      </c>
      <c r="D267" s="246" t="s">
        <v>168</v>
      </c>
      <c r="E267" s="247" t="s">
        <v>404</v>
      </c>
      <c r="F267" s="248" t="s">
        <v>405</v>
      </c>
      <c r="G267" s="249" t="s">
        <v>135</v>
      </c>
      <c r="H267" s="250">
        <v>856.75</v>
      </c>
      <c r="I267" s="251"/>
      <c r="J267" s="252">
        <f>ROUND(I267*H267,2)</f>
        <v>0</v>
      </c>
      <c r="K267" s="248" t="s">
        <v>136</v>
      </c>
      <c r="L267" s="253"/>
      <c r="M267" s="254" t="s">
        <v>1</v>
      </c>
      <c r="N267" s="255" t="s">
        <v>41</v>
      </c>
      <c r="O267" s="90"/>
      <c r="P267" s="226">
        <f>O267*H267</f>
        <v>0</v>
      </c>
      <c r="Q267" s="226">
        <v>0.00040000000000000002</v>
      </c>
      <c r="R267" s="226">
        <f>Q267*H267</f>
        <v>0.3427</v>
      </c>
      <c r="S267" s="226">
        <v>0</v>
      </c>
      <c r="T267" s="227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28" t="s">
        <v>293</v>
      </c>
      <c r="AT267" s="228" t="s">
        <v>168</v>
      </c>
      <c r="AU267" s="228" t="s">
        <v>86</v>
      </c>
      <c r="AY267" s="16" t="s">
        <v>129</v>
      </c>
      <c r="BE267" s="229">
        <f>IF(N267="základní",J267,0)</f>
        <v>0</v>
      </c>
      <c r="BF267" s="229">
        <f>IF(N267="snížená",J267,0)</f>
        <v>0</v>
      </c>
      <c r="BG267" s="229">
        <f>IF(N267="zákl. přenesená",J267,0)</f>
        <v>0</v>
      </c>
      <c r="BH267" s="229">
        <f>IF(N267="sníž. přenesená",J267,0)</f>
        <v>0</v>
      </c>
      <c r="BI267" s="229">
        <f>IF(N267="nulová",J267,0)</f>
        <v>0</v>
      </c>
      <c r="BJ267" s="16" t="s">
        <v>84</v>
      </c>
      <c r="BK267" s="229">
        <f>ROUND(I267*H267,2)</f>
        <v>0</v>
      </c>
      <c r="BL267" s="16" t="s">
        <v>224</v>
      </c>
      <c r="BM267" s="228" t="s">
        <v>406</v>
      </c>
    </row>
    <row r="268" s="2" customFormat="1">
      <c r="A268" s="37"/>
      <c r="B268" s="38"/>
      <c r="C268" s="39"/>
      <c r="D268" s="230" t="s">
        <v>139</v>
      </c>
      <c r="E268" s="39"/>
      <c r="F268" s="231" t="s">
        <v>405</v>
      </c>
      <c r="G268" s="39"/>
      <c r="H268" s="39"/>
      <c r="I268" s="232"/>
      <c r="J268" s="39"/>
      <c r="K268" s="39"/>
      <c r="L268" s="43"/>
      <c r="M268" s="233"/>
      <c r="N268" s="234"/>
      <c r="O268" s="90"/>
      <c r="P268" s="90"/>
      <c r="Q268" s="90"/>
      <c r="R268" s="90"/>
      <c r="S268" s="90"/>
      <c r="T268" s="91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139</v>
      </c>
      <c r="AU268" s="16" t="s">
        <v>86</v>
      </c>
    </row>
    <row r="269" s="2" customFormat="1">
      <c r="A269" s="37"/>
      <c r="B269" s="38"/>
      <c r="C269" s="39"/>
      <c r="D269" s="230" t="s">
        <v>407</v>
      </c>
      <c r="E269" s="39"/>
      <c r="F269" s="267" t="s">
        <v>408</v>
      </c>
      <c r="G269" s="39"/>
      <c r="H269" s="39"/>
      <c r="I269" s="232"/>
      <c r="J269" s="39"/>
      <c r="K269" s="39"/>
      <c r="L269" s="43"/>
      <c r="M269" s="233"/>
      <c r="N269" s="234"/>
      <c r="O269" s="90"/>
      <c r="P269" s="90"/>
      <c r="Q269" s="90"/>
      <c r="R269" s="90"/>
      <c r="S269" s="90"/>
      <c r="T269" s="91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407</v>
      </c>
      <c r="AU269" s="16" t="s">
        <v>86</v>
      </c>
    </row>
    <row r="270" s="13" customFormat="1">
      <c r="A270" s="13"/>
      <c r="B270" s="235"/>
      <c r="C270" s="236"/>
      <c r="D270" s="230" t="s">
        <v>141</v>
      </c>
      <c r="E270" s="236"/>
      <c r="F270" s="238" t="s">
        <v>409</v>
      </c>
      <c r="G270" s="236"/>
      <c r="H270" s="239">
        <v>856.75</v>
      </c>
      <c r="I270" s="240"/>
      <c r="J270" s="236"/>
      <c r="K270" s="236"/>
      <c r="L270" s="241"/>
      <c r="M270" s="242"/>
      <c r="N270" s="243"/>
      <c r="O270" s="243"/>
      <c r="P270" s="243"/>
      <c r="Q270" s="243"/>
      <c r="R270" s="243"/>
      <c r="S270" s="243"/>
      <c r="T270" s="24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5" t="s">
        <v>141</v>
      </c>
      <c r="AU270" s="245" t="s">
        <v>86</v>
      </c>
      <c r="AV270" s="13" t="s">
        <v>86</v>
      </c>
      <c r="AW270" s="13" t="s">
        <v>4</v>
      </c>
      <c r="AX270" s="13" t="s">
        <v>84</v>
      </c>
      <c r="AY270" s="245" t="s">
        <v>129</v>
      </c>
    </row>
    <row r="271" s="2" customFormat="1" ht="16.5" customHeight="1">
      <c r="A271" s="37"/>
      <c r="B271" s="38"/>
      <c r="C271" s="217" t="s">
        <v>410</v>
      </c>
      <c r="D271" s="217" t="s">
        <v>132</v>
      </c>
      <c r="E271" s="218" t="s">
        <v>411</v>
      </c>
      <c r="F271" s="219" t="s">
        <v>412</v>
      </c>
      <c r="G271" s="220" t="s">
        <v>307</v>
      </c>
      <c r="H271" s="221">
        <v>50.399999999999999</v>
      </c>
      <c r="I271" s="222"/>
      <c r="J271" s="223">
        <f>ROUND(I271*H271,2)</f>
        <v>0</v>
      </c>
      <c r="K271" s="219" t="s">
        <v>136</v>
      </c>
      <c r="L271" s="43"/>
      <c r="M271" s="224" t="s">
        <v>1</v>
      </c>
      <c r="N271" s="225" t="s">
        <v>41</v>
      </c>
      <c r="O271" s="90"/>
      <c r="P271" s="226">
        <f>O271*H271</f>
        <v>0</v>
      </c>
      <c r="Q271" s="226">
        <v>0</v>
      </c>
      <c r="R271" s="226">
        <f>Q271*H271</f>
        <v>0</v>
      </c>
      <c r="S271" s="226">
        <v>0.00175</v>
      </c>
      <c r="T271" s="227">
        <f>S271*H271</f>
        <v>0.088200000000000001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28" t="s">
        <v>224</v>
      </c>
      <c r="AT271" s="228" t="s">
        <v>132</v>
      </c>
      <c r="AU271" s="228" t="s">
        <v>86</v>
      </c>
      <c r="AY271" s="16" t="s">
        <v>129</v>
      </c>
      <c r="BE271" s="229">
        <f>IF(N271="základní",J271,0)</f>
        <v>0</v>
      </c>
      <c r="BF271" s="229">
        <f>IF(N271="snížená",J271,0)</f>
        <v>0</v>
      </c>
      <c r="BG271" s="229">
        <f>IF(N271="zákl. přenesená",J271,0)</f>
        <v>0</v>
      </c>
      <c r="BH271" s="229">
        <f>IF(N271="sníž. přenesená",J271,0)</f>
        <v>0</v>
      </c>
      <c r="BI271" s="229">
        <f>IF(N271="nulová",J271,0)</f>
        <v>0</v>
      </c>
      <c r="BJ271" s="16" t="s">
        <v>84</v>
      </c>
      <c r="BK271" s="229">
        <f>ROUND(I271*H271,2)</f>
        <v>0</v>
      </c>
      <c r="BL271" s="16" t="s">
        <v>224</v>
      </c>
      <c r="BM271" s="228" t="s">
        <v>413</v>
      </c>
    </row>
    <row r="272" s="2" customFormat="1">
      <c r="A272" s="37"/>
      <c r="B272" s="38"/>
      <c r="C272" s="39"/>
      <c r="D272" s="230" t="s">
        <v>139</v>
      </c>
      <c r="E272" s="39"/>
      <c r="F272" s="231" t="s">
        <v>414</v>
      </c>
      <c r="G272" s="39"/>
      <c r="H272" s="39"/>
      <c r="I272" s="232"/>
      <c r="J272" s="39"/>
      <c r="K272" s="39"/>
      <c r="L272" s="43"/>
      <c r="M272" s="233"/>
      <c r="N272" s="234"/>
      <c r="O272" s="90"/>
      <c r="P272" s="90"/>
      <c r="Q272" s="90"/>
      <c r="R272" s="90"/>
      <c r="S272" s="90"/>
      <c r="T272" s="91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139</v>
      </c>
      <c r="AU272" s="16" t="s">
        <v>86</v>
      </c>
    </row>
    <row r="273" s="2" customFormat="1" ht="16.5" customHeight="1">
      <c r="A273" s="37"/>
      <c r="B273" s="38"/>
      <c r="C273" s="217" t="s">
        <v>415</v>
      </c>
      <c r="D273" s="217" t="s">
        <v>132</v>
      </c>
      <c r="E273" s="218" t="s">
        <v>416</v>
      </c>
      <c r="F273" s="219" t="s">
        <v>417</v>
      </c>
      <c r="G273" s="220" t="s">
        <v>135</v>
      </c>
      <c r="H273" s="221">
        <v>3.54</v>
      </c>
      <c r="I273" s="222"/>
      <c r="J273" s="223">
        <f>ROUND(I273*H273,2)</f>
        <v>0</v>
      </c>
      <c r="K273" s="219" t="s">
        <v>136</v>
      </c>
      <c r="L273" s="43"/>
      <c r="M273" s="224" t="s">
        <v>1</v>
      </c>
      <c r="N273" s="225" t="s">
        <v>41</v>
      </c>
      <c r="O273" s="90"/>
      <c r="P273" s="226">
        <f>O273*H273</f>
        <v>0</v>
      </c>
      <c r="Q273" s="226">
        <v>0</v>
      </c>
      <c r="R273" s="226">
        <f>Q273*H273</f>
        <v>0</v>
      </c>
      <c r="S273" s="226">
        <v>0.0058399999999999997</v>
      </c>
      <c r="T273" s="227">
        <f>S273*H273</f>
        <v>0.0206736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28" t="s">
        <v>224</v>
      </c>
      <c r="AT273" s="228" t="s">
        <v>132</v>
      </c>
      <c r="AU273" s="228" t="s">
        <v>86</v>
      </c>
      <c r="AY273" s="16" t="s">
        <v>129</v>
      </c>
      <c r="BE273" s="229">
        <f>IF(N273="základní",J273,0)</f>
        <v>0</v>
      </c>
      <c r="BF273" s="229">
        <f>IF(N273="snížená",J273,0)</f>
        <v>0</v>
      </c>
      <c r="BG273" s="229">
        <f>IF(N273="zákl. přenesená",J273,0)</f>
        <v>0</v>
      </c>
      <c r="BH273" s="229">
        <f>IF(N273="sníž. přenesená",J273,0)</f>
        <v>0</v>
      </c>
      <c r="BI273" s="229">
        <f>IF(N273="nulová",J273,0)</f>
        <v>0</v>
      </c>
      <c r="BJ273" s="16" t="s">
        <v>84</v>
      </c>
      <c r="BK273" s="229">
        <f>ROUND(I273*H273,2)</f>
        <v>0</v>
      </c>
      <c r="BL273" s="16" t="s">
        <v>224</v>
      </c>
      <c r="BM273" s="228" t="s">
        <v>418</v>
      </c>
    </row>
    <row r="274" s="2" customFormat="1">
      <c r="A274" s="37"/>
      <c r="B274" s="38"/>
      <c r="C274" s="39"/>
      <c r="D274" s="230" t="s">
        <v>139</v>
      </c>
      <c r="E274" s="39"/>
      <c r="F274" s="231" t="s">
        <v>419</v>
      </c>
      <c r="G274" s="39"/>
      <c r="H274" s="39"/>
      <c r="I274" s="232"/>
      <c r="J274" s="39"/>
      <c r="K274" s="39"/>
      <c r="L274" s="43"/>
      <c r="M274" s="233"/>
      <c r="N274" s="234"/>
      <c r="O274" s="90"/>
      <c r="P274" s="90"/>
      <c r="Q274" s="90"/>
      <c r="R274" s="90"/>
      <c r="S274" s="90"/>
      <c r="T274" s="91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139</v>
      </c>
      <c r="AU274" s="16" t="s">
        <v>86</v>
      </c>
    </row>
    <row r="275" s="13" customFormat="1">
      <c r="A275" s="13"/>
      <c r="B275" s="235"/>
      <c r="C275" s="236"/>
      <c r="D275" s="230" t="s">
        <v>141</v>
      </c>
      <c r="E275" s="237" t="s">
        <v>1</v>
      </c>
      <c r="F275" s="238" t="s">
        <v>420</v>
      </c>
      <c r="G275" s="236"/>
      <c r="H275" s="239">
        <v>0.29999999999999999</v>
      </c>
      <c r="I275" s="240"/>
      <c r="J275" s="236"/>
      <c r="K275" s="236"/>
      <c r="L275" s="241"/>
      <c r="M275" s="242"/>
      <c r="N275" s="243"/>
      <c r="O275" s="243"/>
      <c r="P275" s="243"/>
      <c r="Q275" s="243"/>
      <c r="R275" s="243"/>
      <c r="S275" s="243"/>
      <c r="T275" s="24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5" t="s">
        <v>141</v>
      </c>
      <c r="AU275" s="245" t="s">
        <v>86</v>
      </c>
      <c r="AV275" s="13" t="s">
        <v>86</v>
      </c>
      <c r="AW275" s="13" t="s">
        <v>32</v>
      </c>
      <c r="AX275" s="13" t="s">
        <v>76</v>
      </c>
      <c r="AY275" s="245" t="s">
        <v>129</v>
      </c>
    </row>
    <row r="276" s="13" customFormat="1">
      <c r="A276" s="13"/>
      <c r="B276" s="235"/>
      <c r="C276" s="236"/>
      <c r="D276" s="230" t="s">
        <v>141</v>
      </c>
      <c r="E276" s="237" t="s">
        <v>1</v>
      </c>
      <c r="F276" s="238" t="s">
        <v>421</v>
      </c>
      <c r="G276" s="236"/>
      <c r="H276" s="239">
        <v>3.2400000000000002</v>
      </c>
      <c r="I276" s="240"/>
      <c r="J276" s="236"/>
      <c r="K276" s="236"/>
      <c r="L276" s="241"/>
      <c r="M276" s="242"/>
      <c r="N276" s="243"/>
      <c r="O276" s="243"/>
      <c r="P276" s="243"/>
      <c r="Q276" s="243"/>
      <c r="R276" s="243"/>
      <c r="S276" s="243"/>
      <c r="T276" s="24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5" t="s">
        <v>141</v>
      </c>
      <c r="AU276" s="245" t="s">
        <v>86</v>
      </c>
      <c r="AV276" s="13" t="s">
        <v>86</v>
      </c>
      <c r="AW276" s="13" t="s">
        <v>32</v>
      </c>
      <c r="AX276" s="13" t="s">
        <v>76</v>
      </c>
      <c r="AY276" s="245" t="s">
        <v>129</v>
      </c>
    </row>
    <row r="277" s="14" customFormat="1">
      <c r="A277" s="14"/>
      <c r="B277" s="256"/>
      <c r="C277" s="257"/>
      <c r="D277" s="230" t="s">
        <v>141</v>
      </c>
      <c r="E277" s="258" t="s">
        <v>1</v>
      </c>
      <c r="F277" s="259" t="s">
        <v>181</v>
      </c>
      <c r="G277" s="257"/>
      <c r="H277" s="260">
        <v>3.54</v>
      </c>
      <c r="I277" s="261"/>
      <c r="J277" s="257"/>
      <c r="K277" s="257"/>
      <c r="L277" s="262"/>
      <c r="M277" s="263"/>
      <c r="N277" s="264"/>
      <c r="O277" s="264"/>
      <c r="P277" s="264"/>
      <c r="Q277" s="264"/>
      <c r="R277" s="264"/>
      <c r="S277" s="264"/>
      <c r="T277" s="265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66" t="s">
        <v>141</v>
      </c>
      <c r="AU277" s="266" t="s">
        <v>86</v>
      </c>
      <c r="AV277" s="14" t="s">
        <v>137</v>
      </c>
      <c r="AW277" s="14" t="s">
        <v>32</v>
      </c>
      <c r="AX277" s="14" t="s">
        <v>84</v>
      </c>
      <c r="AY277" s="266" t="s">
        <v>129</v>
      </c>
    </row>
    <row r="278" s="2" customFormat="1" ht="16.5" customHeight="1">
      <c r="A278" s="37"/>
      <c r="B278" s="38"/>
      <c r="C278" s="217" t="s">
        <v>422</v>
      </c>
      <c r="D278" s="217" t="s">
        <v>132</v>
      </c>
      <c r="E278" s="218" t="s">
        <v>423</v>
      </c>
      <c r="F278" s="219" t="s">
        <v>424</v>
      </c>
      <c r="G278" s="220" t="s">
        <v>307</v>
      </c>
      <c r="H278" s="221">
        <v>30.899999999999999</v>
      </c>
      <c r="I278" s="222"/>
      <c r="J278" s="223">
        <f>ROUND(I278*H278,2)</f>
        <v>0</v>
      </c>
      <c r="K278" s="219" t="s">
        <v>136</v>
      </c>
      <c r="L278" s="43"/>
      <c r="M278" s="224" t="s">
        <v>1</v>
      </c>
      <c r="N278" s="225" t="s">
        <v>41</v>
      </c>
      <c r="O278" s="90"/>
      <c r="P278" s="226">
        <f>O278*H278</f>
        <v>0</v>
      </c>
      <c r="Q278" s="226">
        <v>0</v>
      </c>
      <c r="R278" s="226">
        <f>Q278*H278</f>
        <v>0</v>
      </c>
      <c r="S278" s="226">
        <v>0.0025999999999999999</v>
      </c>
      <c r="T278" s="227">
        <f>S278*H278</f>
        <v>0.080339999999999995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28" t="s">
        <v>224</v>
      </c>
      <c r="AT278" s="228" t="s">
        <v>132</v>
      </c>
      <c r="AU278" s="228" t="s">
        <v>86</v>
      </c>
      <c r="AY278" s="16" t="s">
        <v>129</v>
      </c>
      <c r="BE278" s="229">
        <f>IF(N278="základní",J278,0)</f>
        <v>0</v>
      </c>
      <c r="BF278" s="229">
        <f>IF(N278="snížená",J278,0)</f>
        <v>0</v>
      </c>
      <c r="BG278" s="229">
        <f>IF(N278="zákl. přenesená",J278,0)</f>
        <v>0</v>
      </c>
      <c r="BH278" s="229">
        <f>IF(N278="sníž. přenesená",J278,0)</f>
        <v>0</v>
      </c>
      <c r="BI278" s="229">
        <f>IF(N278="nulová",J278,0)</f>
        <v>0</v>
      </c>
      <c r="BJ278" s="16" t="s">
        <v>84</v>
      </c>
      <c r="BK278" s="229">
        <f>ROUND(I278*H278,2)</f>
        <v>0</v>
      </c>
      <c r="BL278" s="16" t="s">
        <v>224</v>
      </c>
      <c r="BM278" s="228" t="s">
        <v>425</v>
      </c>
    </row>
    <row r="279" s="2" customFormat="1">
      <c r="A279" s="37"/>
      <c r="B279" s="38"/>
      <c r="C279" s="39"/>
      <c r="D279" s="230" t="s">
        <v>139</v>
      </c>
      <c r="E279" s="39"/>
      <c r="F279" s="231" t="s">
        <v>426</v>
      </c>
      <c r="G279" s="39"/>
      <c r="H279" s="39"/>
      <c r="I279" s="232"/>
      <c r="J279" s="39"/>
      <c r="K279" s="39"/>
      <c r="L279" s="43"/>
      <c r="M279" s="233"/>
      <c r="N279" s="234"/>
      <c r="O279" s="90"/>
      <c r="P279" s="90"/>
      <c r="Q279" s="90"/>
      <c r="R279" s="90"/>
      <c r="S279" s="90"/>
      <c r="T279" s="91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139</v>
      </c>
      <c r="AU279" s="16" t="s">
        <v>86</v>
      </c>
    </row>
    <row r="280" s="13" customFormat="1">
      <c r="A280" s="13"/>
      <c r="B280" s="235"/>
      <c r="C280" s="236"/>
      <c r="D280" s="230" t="s">
        <v>141</v>
      </c>
      <c r="E280" s="237" t="s">
        <v>1</v>
      </c>
      <c r="F280" s="238" t="s">
        <v>427</v>
      </c>
      <c r="G280" s="236"/>
      <c r="H280" s="239">
        <v>30.899999999999999</v>
      </c>
      <c r="I280" s="240"/>
      <c r="J280" s="236"/>
      <c r="K280" s="236"/>
      <c r="L280" s="241"/>
      <c r="M280" s="242"/>
      <c r="N280" s="243"/>
      <c r="O280" s="243"/>
      <c r="P280" s="243"/>
      <c r="Q280" s="243"/>
      <c r="R280" s="243"/>
      <c r="S280" s="243"/>
      <c r="T280" s="24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5" t="s">
        <v>141</v>
      </c>
      <c r="AU280" s="245" t="s">
        <v>86</v>
      </c>
      <c r="AV280" s="13" t="s">
        <v>86</v>
      </c>
      <c r="AW280" s="13" t="s">
        <v>32</v>
      </c>
      <c r="AX280" s="13" t="s">
        <v>84</v>
      </c>
      <c r="AY280" s="245" t="s">
        <v>129</v>
      </c>
    </row>
    <row r="281" s="2" customFormat="1" ht="16.5" customHeight="1">
      <c r="A281" s="37"/>
      <c r="B281" s="38"/>
      <c r="C281" s="217" t="s">
        <v>428</v>
      </c>
      <c r="D281" s="217" t="s">
        <v>132</v>
      </c>
      <c r="E281" s="218" t="s">
        <v>429</v>
      </c>
      <c r="F281" s="219" t="s">
        <v>430</v>
      </c>
      <c r="G281" s="220" t="s">
        <v>307</v>
      </c>
      <c r="H281" s="221">
        <v>91.900000000000006</v>
      </c>
      <c r="I281" s="222"/>
      <c r="J281" s="223">
        <f>ROUND(I281*H281,2)</f>
        <v>0</v>
      </c>
      <c r="K281" s="219" t="s">
        <v>136</v>
      </c>
      <c r="L281" s="43"/>
      <c r="M281" s="224" t="s">
        <v>1</v>
      </c>
      <c r="N281" s="225" t="s">
        <v>41</v>
      </c>
      <c r="O281" s="90"/>
      <c r="P281" s="226">
        <f>O281*H281</f>
        <v>0</v>
      </c>
      <c r="Q281" s="226">
        <v>0</v>
      </c>
      <c r="R281" s="226">
        <f>Q281*H281</f>
        <v>0</v>
      </c>
      <c r="S281" s="226">
        <v>0.0060499999999999998</v>
      </c>
      <c r="T281" s="227">
        <f>S281*H281</f>
        <v>0.55599500000000002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28" t="s">
        <v>224</v>
      </c>
      <c r="AT281" s="228" t="s">
        <v>132</v>
      </c>
      <c r="AU281" s="228" t="s">
        <v>86</v>
      </c>
      <c r="AY281" s="16" t="s">
        <v>129</v>
      </c>
      <c r="BE281" s="229">
        <f>IF(N281="základní",J281,0)</f>
        <v>0</v>
      </c>
      <c r="BF281" s="229">
        <f>IF(N281="snížená",J281,0)</f>
        <v>0</v>
      </c>
      <c r="BG281" s="229">
        <f>IF(N281="zákl. přenesená",J281,0)</f>
        <v>0</v>
      </c>
      <c r="BH281" s="229">
        <f>IF(N281="sníž. přenesená",J281,0)</f>
        <v>0</v>
      </c>
      <c r="BI281" s="229">
        <f>IF(N281="nulová",J281,0)</f>
        <v>0</v>
      </c>
      <c r="BJ281" s="16" t="s">
        <v>84</v>
      </c>
      <c r="BK281" s="229">
        <f>ROUND(I281*H281,2)</f>
        <v>0</v>
      </c>
      <c r="BL281" s="16" t="s">
        <v>224</v>
      </c>
      <c r="BM281" s="228" t="s">
        <v>431</v>
      </c>
    </row>
    <row r="282" s="2" customFormat="1">
      <c r="A282" s="37"/>
      <c r="B282" s="38"/>
      <c r="C282" s="39"/>
      <c r="D282" s="230" t="s">
        <v>139</v>
      </c>
      <c r="E282" s="39"/>
      <c r="F282" s="231" t="s">
        <v>432</v>
      </c>
      <c r="G282" s="39"/>
      <c r="H282" s="39"/>
      <c r="I282" s="232"/>
      <c r="J282" s="39"/>
      <c r="K282" s="39"/>
      <c r="L282" s="43"/>
      <c r="M282" s="233"/>
      <c r="N282" s="234"/>
      <c r="O282" s="90"/>
      <c r="P282" s="90"/>
      <c r="Q282" s="90"/>
      <c r="R282" s="90"/>
      <c r="S282" s="90"/>
      <c r="T282" s="91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139</v>
      </c>
      <c r="AU282" s="16" t="s">
        <v>86</v>
      </c>
    </row>
    <row r="283" s="2" customFormat="1" ht="16.5" customHeight="1">
      <c r="A283" s="37"/>
      <c r="B283" s="38"/>
      <c r="C283" s="217" t="s">
        <v>433</v>
      </c>
      <c r="D283" s="217" t="s">
        <v>132</v>
      </c>
      <c r="E283" s="218" t="s">
        <v>434</v>
      </c>
      <c r="F283" s="219" t="s">
        <v>435</v>
      </c>
      <c r="G283" s="220" t="s">
        <v>307</v>
      </c>
      <c r="H283" s="221">
        <v>115</v>
      </c>
      <c r="I283" s="222"/>
      <c r="J283" s="223">
        <f>ROUND(I283*H283,2)</f>
        <v>0</v>
      </c>
      <c r="K283" s="219" t="s">
        <v>136</v>
      </c>
      <c r="L283" s="43"/>
      <c r="M283" s="224" t="s">
        <v>1</v>
      </c>
      <c r="N283" s="225" t="s">
        <v>41</v>
      </c>
      <c r="O283" s="90"/>
      <c r="P283" s="226">
        <f>O283*H283</f>
        <v>0</v>
      </c>
      <c r="Q283" s="226">
        <v>0</v>
      </c>
      <c r="R283" s="226">
        <f>Q283*H283</f>
        <v>0</v>
      </c>
      <c r="S283" s="226">
        <v>0.0039399999999999999</v>
      </c>
      <c r="T283" s="227">
        <f>S283*H283</f>
        <v>0.4531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28" t="s">
        <v>224</v>
      </c>
      <c r="AT283" s="228" t="s">
        <v>132</v>
      </c>
      <c r="AU283" s="228" t="s">
        <v>86</v>
      </c>
      <c r="AY283" s="16" t="s">
        <v>129</v>
      </c>
      <c r="BE283" s="229">
        <f>IF(N283="základní",J283,0)</f>
        <v>0</v>
      </c>
      <c r="BF283" s="229">
        <f>IF(N283="snížená",J283,0)</f>
        <v>0</v>
      </c>
      <c r="BG283" s="229">
        <f>IF(N283="zákl. přenesená",J283,0)</f>
        <v>0</v>
      </c>
      <c r="BH283" s="229">
        <f>IF(N283="sníž. přenesená",J283,0)</f>
        <v>0</v>
      </c>
      <c r="BI283" s="229">
        <f>IF(N283="nulová",J283,0)</f>
        <v>0</v>
      </c>
      <c r="BJ283" s="16" t="s">
        <v>84</v>
      </c>
      <c r="BK283" s="229">
        <f>ROUND(I283*H283,2)</f>
        <v>0</v>
      </c>
      <c r="BL283" s="16" t="s">
        <v>224</v>
      </c>
      <c r="BM283" s="228" t="s">
        <v>436</v>
      </c>
    </row>
    <row r="284" s="2" customFormat="1">
      <c r="A284" s="37"/>
      <c r="B284" s="38"/>
      <c r="C284" s="39"/>
      <c r="D284" s="230" t="s">
        <v>139</v>
      </c>
      <c r="E284" s="39"/>
      <c r="F284" s="231" t="s">
        <v>437</v>
      </c>
      <c r="G284" s="39"/>
      <c r="H284" s="39"/>
      <c r="I284" s="232"/>
      <c r="J284" s="39"/>
      <c r="K284" s="39"/>
      <c r="L284" s="43"/>
      <c r="M284" s="233"/>
      <c r="N284" s="234"/>
      <c r="O284" s="90"/>
      <c r="P284" s="90"/>
      <c r="Q284" s="90"/>
      <c r="R284" s="90"/>
      <c r="S284" s="90"/>
      <c r="T284" s="91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139</v>
      </c>
      <c r="AU284" s="16" t="s">
        <v>86</v>
      </c>
    </row>
    <row r="285" s="2" customFormat="1">
      <c r="A285" s="37"/>
      <c r="B285" s="38"/>
      <c r="C285" s="217" t="s">
        <v>438</v>
      </c>
      <c r="D285" s="217" t="s">
        <v>132</v>
      </c>
      <c r="E285" s="218" t="s">
        <v>439</v>
      </c>
      <c r="F285" s="219" t="s">
        <v>440</v>
      </c>
      <c r="G285" s="220" t="s">
        <v>135</v>
      </c>
      <c r="H285" s="221">
        <v>745</v>
      </c>
      <c r="I285" s="222"/>
      <c r="J285" s="223">
        <f>ROUND(I285*H285,2)</f>
        <v>0</v>
      </c>
      <c r="K285" s="219" t="s">
        <v>136</v>
      </c>
      <c r="L285" s="43"/>
      <c r="M285" s="224" t="s">
        <v>1</v>
      </c>
      <c r="N285" s="225" t="s">
        <v>41</v>
      </c>
      <c r="O285" s="90"/>
      <c r="P285" s="226">
        <f>O285*H285</f>
        <v>0</v>
      </c>
      <c r="Q285" s="226">
        <v>0</v>
      </c>
      <c r="R285" s="226">
        <f>Q285*H285</f>
        <v>0</v>
      </c>
      <c r="S285" s="226">
        <v>0</v>
      </c>
      <c r="T285" s="227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28" t="s">
        <v>224</v>
      </c>
      <c r="AT285" s="228" t="s">
        <v>132</v>
      </c>
      <c r="AU285" s="228" t="s">
        <v>86</v>
      </c>
      <c r="AY285" s="16" t="s">
        <v>129</v>
      </c>
      <c r="BE285" s="229">
        <f>IF(N285="základní",J285,0)</f>
        <v>0</v>
      </c>
      <c r="BF285" s="229">
        <f>IF(N285="snížená",J285,0)</f>
        <v>0</v>
      </c>
      <c r="BG285" s="229">
        <f>IF(N285="zákl. přenesená",J285,0)</f>
        <v>0</v>
      </c>
      <c r="BH285" s="229">
        <f>IF(N285="sníž. přenesená",J285,0)</f>
        <v>0</v>
      </c>
      <c r="BI285" s="229">
        <f>IF(N285="nulová",J285,0)</f>
        <v>0</v>
      </c>
      <c r="BJ285" s="16" t="s">
        <v>84</v>
      </c>
      <c r="BK285" s="229">
        <f>ROUND(I285*H285,2)</f>
        <v>0</v>
      </c>
      <c r="BL285" s="16" t="s">
        <v>224</v>
      </c>
      <c r="BM285" s="228" t="s">
        <v>441</v>
      </c>
    </row>
    <row r="286" s="2" customFormat="1">
      <c r="A286" s="37"/>
      <c r="B286" s="38"/>
      <c r="C286" s="39"/>
      <c r="D286" s="230" t="s">
        <v>139</v>
      </c>
      <c r="E286" s="39"/>
      <c r="F286" s="231" t="s">
        <v>442</v>
      </c>
      <c r="G286" s="39"/>
      <c r="H286" s="39"/>
      <c r="I286" s="232"/>
      <c r="J286" s="39"/>
      <c r="K286" s="39"/>
      <c r="L286" s="43"/>
      <c r="M286" s="233"/>
      <c r="N286" s="234"/>
      <c r="O286" s="90"/>
      <c r="P286" s="90"/>
      <c r="Q286" s="90"/>
      <c r="R286" s="90"/>
      <c r="S286" s="90"/>
      <c r="T286" s="91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139</v>
      </c>
      <c r="AU286" s="16" t="s">
        <v>86</v>
      </c>
    </row>
    <row r="287" s="2" customFormat="1" ht="21.75" customHeight="1">
      <c r="A287" s="37"/>
      <c r="B287" s="38"/>
      <c r="C287" s="246" t="s">
        <v>443</v>
      </c>
      <c r="D287" s="246" t="s">
        <v>168</v>
      </c>
      <c r="E287" s="247" t="s">
        <v>444</v>
      </c>
      <c r="F287" s="248" t="s">
        <v>445</v>
      </c>
      <c r="G287" s="249" t="s">
        <v>307</v>
      </c>
      <c r="H287" s="250">
        <v>767.35000000000002</v>
      </c>
      <c r="I287" s="251"/>
      <c r="J287" s="252">
        <f>ROUND(I287*H287,2)</f>
        <v>0</v>
      </c>
      <c r="K287" s="248" t="s">
        <v>136</v>
      </c>
      <c r="L287" s="253"/>
      <c r="M287" s="254" t="s">
        <v>1</v>
      </c>
      <c r="N287" s="255" t="s">
        <v>41</v>
      </c>
      <c r="O287" s="90"/>
      <c r="P287" s="226">
        <f>O287*H287</f>
        <v>0</v>
      </c>
      <c r="Q287" s="226">
        <v>0.0025200000000000001</v>
      </c>
      <c r="R287" s="226">
        <f>Q287*H287</f>
        <v>1.9337220000000002</v>
      </c>
      <c r="S287" s="226">
        <v>0</v>
      </c>
      <c r="T287" s="227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28" t="s">
        <v>293</v>
      </c>
      <c r="AT287" s="228" t="s">
        <v>168</v>
      </c>
      <c r="AU287" s="228" t="s">
        <v>86</v>
      </c>
      <c r="AY287" s="16" t="s">
        <v>129</v>
      </c>
      <c r="BE287" s="229">
        <f>IF(N287="základní",J287,0)</f>
        <v>0</v>
      </c>
      <c r="BF287" s="229">
        <f>IF(N287="snížená",J287,0)</f>
        <v>0</v>
      </c>
      <c r="BG287" s="229">
        <f>IF(N287="zákl. přenesená",J287,0)</f>
        <v>0</v>
      </c>
      <c r="BH287" s="229">
        <f>IF(N287="sníž. přenesená",J287,0)</f>
        <v>0</v>
      </c>
      <c r="BI287" s="229">
        <f>IF(N287="nulová",J287,0)</f>
        <v>0</v>
      </c>
      <c r="BJ287" s="16" t="s">
        <v>84</v>
      </c>
      <c r="BK287" s="229">
        <f>ROUND(I287*H287,2)</f>
        <v>0</v>
      </c>
      <c r="BL287" s="16" t="s">
        <v>224</v>
      </c>
      <c r="BM287" s="228" t="s">
        <v>446</v>
      </c>
    </row>
    <row r="288" s="2" customFormat="1">
      <c r="A288" s="37"/>
      <c r="B288" s="38"/>
      <c r="C288" s="39"/>
      <c r="D288" s="230" t="s">
        <v>139</v>
      </c>
      <c r="E288" s="39"/>
      <c r="F288" s="231" t="s">
        <v>445</v>
      </c>
      <c r="G288" s="39"/>
      <c r="H288" s="39"/>
      <c r="I288" s="232"/>
      <c r="J288" s="39"/>
      <c r="K288" s="39"/>
      <c r="L288" s="43"/>
      <c r="M288" s="233"/>
      <c r="N288" s="234"/>
      <c r="O288" s="90"/>
      <c r="P288" s="90"/>
      <c r="Q288" s="90"/>
      <c r="R288" s="90"/>
      <c r="S288" s="90"/>
      <c r="T288" s="91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139</v>
      </c>
      <c r="AU288" s="16" t="s">
        <v>86</v>
      </c>
    </row>
    <row r="289" s="13" customFormat="1">
      <c r="A289" s="13"/>
      <c r="B289" s="235"/>
      <c r="C289" s="236"/>
      <c r="D289" s="230" t="s">
        <v>141</v>
      </c>
      <c r="E289" s="236"/>
      <c r="F289" s="238" t="s">
        <v>447</v>
      </c>
      <c r="G289" s="236"/>
      <c r="H289" s="239">
        <v>767.35000000000002</v>
      </c>
      <c r="I289" s="240"/>
      <c r="J289" s="236"/>
      <c r="K289" s="236"/>
      <c r="L289" s="241"/>
      <c r="M289" s="242"/>
      <c r="N289" s="243"/>
      <c r="O289" s="243"/>
      <c r="P289" s="243"/>
      <c r="Q289" s="243"/>
      <c r="R289" s="243"/>
      <c r="S289" s="243"/>
      <c r="T289" s="24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5" t="s">
        <v>141</v>
      </c>
      <c r="AU289" s="245" t="s">
        <v>86</v>
      </c>
      <c r="AV289" s="13" t="s">
        <v>86</v>
      </c>
      <c r="AW289" s="13" t="s">
        <v>4</v>
      </c>
      <c r="AX289" s="13" t="s">
        <v>84</v>
      </c>
      <c r="AY289" s="245" t="s">
        <v>129</v>
      </c>
    </row>
    <row r="290" s="2" customFormat="1">
      <c r="A290" s="37"/>
      <c r="B290" s="38"/>
      <c r="C290" s="217" t="s">
        <v>448</v>
      </c>
      <c r="D290" s="217" t="s">
        <v>132</v>
      </c>
      <c r="E290" s="218" t="s">
        <v>449</v>
      </c>
      <c r="F290" s="219" t="s">
        <v>450</v>
      </c>
      <c r="G290" s="220" t="s">
        <v>164</v>
      </c>
      <c r="H290" s="221">
        <v>9</v>
      </c>
      <c r="I290" s="222"/>
      <c r="J290" s="223">
        <f>ROUND(I290*H290,2)</f>
        <v>0</v>
      </c>
      <c r="K290" s="219" t="s">
        <v>136</v>
      </c>
      <c r="L290" s="43"/>
      <c r="M290" s="224" t="s">
        <v>1</v>
      </c>
      <c r="N290" s="225" t="s">
        <v>41</v>
      </c>
      <c r="O290" s="90"/>
      <c r="P290" s="226">
        <f>O290*H290</f>
        <v>0</v>
      </c>
      <c r="Q290" s="226">
        <v>0</v>
      </c>
      <c r="R290" s="226">
        <f>Q290*H290</f>
        <v>0</v>
      </c>
      <c r="S290" s="226">
        <v>0</v>
      </c>
      <c r="T290" s="227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28" t="s">
        <v>224</v>
      </c>
      <c r="AT290" s="228" t="s">
        <v>132</v>
      </c>
      <c r="AU290" s="228" t="s">
        <v>86</v>
      </c>
      <c r="AY290" s="16" t="s">
        <v>129</v>
      </c>
      <c r="BE290" s="229">
        <f>IF(N290="základní",J290,0)</f>
        <v>0</v>
      </c>
      <c r="BF290" s="229">
        <f>IF(N290="snížená",J290,0)</f>
        <v>0</v>
      </c>
      <c r="BG290" s="229">
        <f>IF(N290="zákl. přenesená",J290,0)</f>
        <v>0</v>
      </c>
      <c r="BH290" s="229">
        <f>IF(N290="sníž. přenesená",J290,0)</f>
        <v>0</v>
      </c>
      <c r="BI290" s="229">
        <f>IF(N290="nulová",J290,0)</f>
        <v>0</v>
      </c>
      <c r="BJ290" s="16" t="s">
        <v>84</v>
      </c>
      <c r="BK290" s="229">
        <f>ROUND(I290*H290,2)</f>
        <v>0</v>
      </c>
      <c r="BL290" s="16" t="s">
        <v>224</v>
      </c>
      <c r="BM290" s="228" t="s">
        <v>451</v>
      </c>
    </row>
    <row r="291" s="2" customFormat="1">
      <c r="A291" s="37"/>
      <c r="B291" s="38"/>
      <c r="C291" s="39"/>
      <c r="D291" s="230" t="s">
        <v>139</v>
      </c>
      <c r="E291" s="39"/>
      <c r="F291" s="231" t="s">
        <v>452</v>
      </c>
      <c r="G291" s="39"/>
      <c r="H291" s="39"/>
      <c r="I291" s="232"/>
      <c r="J291" s="39"/>
      <c r="K291" s="39"/>
      <c r="L291" s="43"/>
      <c r="M291" s="233"/>
      <c r="N291" s="234"/>
      <c r="O291" s="90"/>
      <c r="P291" s="90"/>
      <c r="Q291" s="90"/>
      <c r="R291" s="90"/>
      <c r="S291" s="90"/>
      <c r="T291" s="91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139</v>
      </c>
      <c r="AU291" s="16" t="s">
        <v>86</v>
      </c>
    </row>
    <row r="292" s="2" customFormat="1" ht="16.5" customHeight="1">
      <c r="A292" s="37"/>
      <c r="B292" s="38"/>
      <c r="C292" s="246" t="s">
        <v>453</v>
      </c>
      <c r="D292" s="246" t="s">
        <v>168</v>
      </c>
      <c r="E292" s="247" t="s">
        <v>454</v>
      </c>
      <c r="F292" s="248" t="s">
        <v>455</v>
      </c>
      <c r="G292" s="249" t="s">
        <v>164</v>
      </c>
      <c r="H292" s="250">
        <v>9</v>
      </c>
      <c r="I292" s="251"/>
      <c r="J292" s="252">
        <f>ROUND(I292*H292,2)</f>
        <v>0</v>
      </c>
      <c r="K292" s="248" t="s">
        <v>136</v>
      </c>
      <c r="L292" s="253"/>
      <c r="M292" s="254" t="s">
        <v>1</v>
      </c>
      <c r="N292" s="255" t="s">
        <v>41</v>
      </c>
      <c r="O292" s="90"/>
      <c r="P292" s="226">
        <f>O292*H292</f>
        <v>0</v>
      </c>
      <c r="Q292" s="226">
        <v>0.0089999999999999993</v>
      </c>
      <c r="R292" s="226">
        <f>Q292*H292</f>
        <v>0.080999999999999989</v>
      </c>
      <c r="S292" s="226">
        <v>0</v>
      </c>
      <c r="T292" s="227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28" t="s">
        <v>293</v>
      </c>
      <c r="AT292" s="228" t="s">
        <v>168</v>
      </c>
      <c r="AU292" s="228" t="s">
        <v>86</v>
      </c>
      <c r="AY292" s="16" t="s">
        <v>129</v>
      </c>
      <c r="BE292" s="229">
        <f>IF(N292="základní",J292,0)</f>
        <v>0</v>
      </c>
      <c r="BF292" s="229">
        <f>IF(N292="snížená",J292,0)</f>
        <v>0</v>
      </c>
      <c r="BG292" s="229">
        <f>IF(N292="zákl. přenesená",J292,0)</f>
        <v>0</v>
      </c>
      <c r="BH292" s="229">
        <f>IF(N292="sníž. přenesená",J292,0)</f>
        <v>0</v>
      </c>
      <c r="BI292" s="229">
        <f>IF(N292="nulová",J292,0)</f>
        <v>0</v>
      </c>
      <c r="BJ292" s="16" t="s">
        <v>84</v>
      </c>
      <c r="BK292" s="229">
        <f>ROUND(I292*H292,2)</f>
        <v>0</v>
      </c>
      <c r="BL292" s="16" t="s">
        <v>224</v>
      </c>
      <c r="BM292" s="228" t="s">
        <v>456</v>
      </c>
    </row>
    <row r="293" s="2" customFormat="1">
      <c r="A293" s="37"/>
      <c r="B293" s="38"/>
      <c r="C293" s="39"/>
      <c r="D293" s="230" t="s">
        <v>139</v>
      </c>
      <c r="E293" s="39"/>
      <c r="F293" s="231" t="s">
        <v>455</v>
      </c>
      <c r="G293" s="39"/>
      <c r="H293" s="39"/>
      <c r="I293" s="232"/>
      <c r="J293" s="39"/>
      <c r="K293" s="39"/>
      <c r="L293" s="43"/>
      <c r="M293" s="233"/>
      <c r="N293" s="234"/>
      <c r="O293" s="90"/>
      <c r="P293" s="90"/>
      <c r="Q293" s="90"/>
      <c r="R293" s="90"/>
      <c r="S293" s="90"/>
      <c r="T293" s="91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6" t="s">
        <v>139</v>
      </c>
      <c r="AU293" s="16" t="s">
        <v>86</v>
      </c>
    </row>
    <row r="294" s="2" customFormat="1">
      <c r="A294" s="37"/>
      <c r="B294" s="38"/>
      <c r="C294" s="217" t="s">
        <v>457</v>
      </c>
      <c r="D294" s="217" t="s">
        <v>132</v>
      </c>
      <c r="E294" s="218" t="s">
        <v>458</v>
      </c>
      <c r="F294" s="219" t="s">
        <v>459</v>
      </c>
      <c r="G294" s="220" t="s">
        <v>307</v>
      </c>
      <c r="H294" s="221">
        <v>42.399999999999999</v>
      </c>
      <c r="I294" s="222"/>
      <c r="J294" s="223">
        <f>ROUND(I294*H294,2)</f>
        <v>0</v>
      </c>
      <c r="K294" s="219" t="s">
        <v>136</v>
      </c>
      <c r="L294" s="43"/>
      <c r="M294" s="224" t="s">
        <v>1</v>
      </c>
      <c r="N294" s="225" t="s">
        <v>41</v>
      </c>
      <c r="O294" s="90"/>
      <c r="P294" s="226">
        <f>O294*H294</f>
        <v>0</v>
      </c>
      <c r="Q294" s="226">
        <v>0</v>
      </c>
      <c r="R294" s="226">
        <f>Q294*H294</f>
        <v>0</v>
      </c>
      <c r="S294" s="226">
        <v>0</v>
      </c>
      <c r="T294" s="227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28" t="s">
        <v>224</v>
      </c>
      <c r="AT294" s="228" t="s">
        <v>132</v>
      </c>
      <c r="AU294" s="228" t="s">
        <v>86</v>
      </c>
      <c r="AY294" s="16" t="s">
        <v>129</v>
      </c>
      <c r="BE294" s="229">
        <f>IF(N294="základní",J294,0)</f>
        <v>0</v>
      </c>
      <c r="BF294" s="229">
        <f>IF(N294="snížená",J294,0)</f>
        <v>0</v>
      </c>
      <c r="BG294" s="229">
        <f>IF(N294="zákl. přenesená",J294,0)</f>
        <v>0</v>
      </c>
      <c r="BH294" s="229">
        <f>IF(N294="sníž. přenesená",J294,0)</f>
        <v>0</v>
      </c>
      <c r="BI294" s="229">
        <f>IF(N294="nulová",J294,0)</f>
        <v>0</v>
      </c>
      <c r="BJ294" s="16" t="s">
        <v>84</v>
      </c>
      <c r="BK294" s="229">
        <f>ROUND(I294*H294,2)</f>
        <v>0</v>
      </c>
      <c r="BL294" s="16" t="s">
        <v>224</v>
      </c>
      <c r="BM294" s="228" t="s">
        <v>460</v>
      </c>
    </row>
    <row r="295" s="2" customFormat="1">
      <c r="A295" s="37"/>
      <c r="B295" s="38"/>
      <c r="C295" s="39"/>
      <c r="D295" s="230" t="s">
        <v>139</v>
      </c>
      <c r="E295" s="39"/>
      <c r="F295" s="231" t="s">
        <v>461</v>
      </c>
      <c r="G295" s="39"/>
      <c r="H295" s="39"/>
      <c r="I295" s="232"/>
      <c r="J295" s="39"/>
      <c r="K295" s="39"/>
      <c r="L295" s="43"/>
      <c r="M295" s="233"/>
      <c r="N295" s="234"/>
      <c r="O295" s="90"/>
      <c r="P295" s="90"/>
      <c r="Q295" s="90"/>
      <c r="R295" s="90"/>
      <c r="S295" s="90"/>
      <c r="T295" s="91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139</v>
      </c>
      <c r="AU295" s="16" t="s">
        <v>86</v>
      </c>
    </row>
    <row r="296" s="2" customFormat="1">
      <c r="A296" s="37"/>
      <c r="B296" s="38"/>
      <c r="C296" s="246" t="s">
        <v>462</v>
      </c>
      <c r="D296" s="246" t="s">
        <v>168</v>
      </c>
      <c r="E296" s="247" t="s">
        <v>463</v>
      </c>
      <c r="F296" s="248" t="s">
        <v>464</v>
      </c>
      <c r="G296" s="249" t="s">
        <v>164</v>
      </c>
      <c r="H296" s="250">
        <v>88</v>
      </c>
      <c r="I296" s="251"/>
      <c r="J296" s="252">
        <f>ROUND(I296*H296,2)</f>
        <v>0</v>
      </c>
      <c r="K296" s="248" t="s">
        <v>136</v>
      </c>
      <c r="L296" s="253"/>
      <c r="M296" s="254" t="s">
        <v>1</v>
      </c>
      <c r="N296" s="255" t="s">
        <v>41</v>
      </c>
      <c r="O296" s="90"/>
      <c r="P296" s="226">
        <f>O296*H296</f>
        <v>0</v>
      </c>
      <c r="Q296" s="226">
        <v>0.00050000000000000001</v>
      </c>
      <c r="R296" s="226">
        <f>Q296*H296</f>
        <v>0.043999999999999997</v>
      </c>
      <c r="S296" s="226">
        <v>0</v>
      </c>
      <c r="T296" s="227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28" t="s">
        <v>293</v>
      </c>
      <c r="AT296" s="228" t="s">
        <v>168</v>
      </c>
      <c r="AU296" s="228" t="s">
        <v>86</v>
      </c>
      <c r="AY296" s="16" t="s">
        <v>129</v>
      </c>
      <c r="BE296" s="229">
        <f>IF(N296="základní",J296,0)</f>
        <v>0</v>
      </c>
      <c r="BF296" s="229">
        <f>IF(N296="snížená",J296,0)</f>
        <v>0</v>
      </c>
      <c r="BG296" s="229">
        <f>IF(N296="zákl. přenesená",J296,0)</f>
        <v>0</v>
      </c>
      <c r="BH296" s="229">
        <f>IF(N296="sníž. přenesená",J296,0)</f>
        <v>0</v>
      </c>
      <c r="BI296" s="229">
        <f>IF(N296="nulová",J296,0)</f>
        <v>0</v>
      </c>
      <c r="BJ296" s="16" t="s">
        <v>84</v>
      </c>
      <c r="BK296" s="229">
        <f>ROUND(I296*H296,2)</f>
        <v>0</v>
      </c>
      <c r="BL296" s="16" t="s">
        <v>224</v>
      </c>
      <c r="BM296" s="228" t="s">
        <v>465</v>
      </c>
    </row>
    <row r="297" s="2" customFormat="1">
      <c r="A297" s="37"/>
      <c r="B297" s="38"/>
      <c r="C297" s="39"/>
      <c r="D297" s="230" t="s">
        <v>139</v>
      </c>
      <c r="E297" s="39"/>
      <c r="F297" s="231" t="s">
        <v>464</v>
      </c>
      <c r="G297" s="39"/>
      <c r="H297" s="39"/>
      <c r="I297" s="232"/>
      <c r="J297" s="39"/>
      <c r="K297" s="39"/>
      <c r="L297" s="43"/>
      <c r="M297" s="233"/>
      <c r="N297" s="234"/>
      <c r="O297" s="90"/>
      <c r="P297" s="90"/>
      <c r="Q297" s="90"/>
      <c r="R297" s="90"/>
      <c r="S297" s="90"/>
      <c r="T297" s="91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139</v>
      </c>
      <c r="AU297" s="16" t="s">
        <v>86</v>
      </c>
    </row>
    <row r="298" s="13" customFormat="1">
      <c r="A298" s="13"/>
      <c r="B298" s="235"/>
      <c r="C298" s="236"/>
      <c r="D298" s="230" t="s">
        <v>141</v>
      </c>
      <c r="E298" s="236"/>
      <c r="F298" s="238" t="s">
        <v>466</v>
      </c>
      <c r="G298" s="236"/>
      <c r="H298" s="239">
        <v>88</v>
      </c>
      <c r="I298" s="240"/>
      <c r="J298" s="236"/>
      <c r="K298" s="236"/>
      <c r="L298" s="241"/>
      <c r="M298" s="242"/>
      <c r="N298" s="243"/>
      <c r="O298" s="243"/>
      <c r="P298" s="243"/>
      <c r="Q298" s="243"/>
      <c r="R298" s="243"/>
      <c r="S298" s="243"/>
      <c r="T298" s="24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5" t="s">
        <v>141</v>
      </c>
      <c r="AU298" s="245" t="s">
        <v>86</v>
      </c>
      <c r="AV298" s="13" t="s">
        <v>86</v>
      </c>
      <c r="AW298" s="13" t="s">
        <v>4</v>
      </c>
      <c r="AX298" s="13" t="s">
        <v>84</v>
      </c>
      <c r="AY298" s="245" t="s">
        <v>129</v>
      </c>
    </row>
    <row r="299" s="2" customFormat="1" ht="16.5" customHeight="1">
      <c r="A299" s="37"/>
      <c r="B299" s="38"/>
      <c r="C299" s="246" t="s">
        <v>467</v>
      </c>
      <c r="D299" s="246" t="s">
        <v>168</v>
      </c>
      <c r="E299" s="247" t="s">
        <v>468</v>
      </c>
      <c r="F299" s="248" t="s">
        <v>469</v>
      </c>
      <c r="G299" s="249" t="s">
        <v>164</v>
      </c>
      <c r="H299" s="250">
        <v>88</v>
      </c>
      <c r="I299" s="251"/>
      <c r="J299" s="252">
        <f>ROUND(I299*H299,2)</f>
        <v>0</v>
      </c>
      <c r="K299" s="248" t="s">
        <v>298</v>
      </c>
      <c r="L299" s="253"/>
      <c r="M299" s="254" t="s">
        <v>1</v>
      </c>
      <c r="N299" s="255" t="s">
        <v>41</v>
      </c>
      <c r="O299" s="90"/>
      <c r="P299" s="226">
        <f>O299*H299</f>
        <v>0</v>
      </c>
      <c r="Q299" s="226">
        <v>0.00020000000000000001</v>
      </c>
      <c r="R299" s="226">
        <f>Q299*H299</f>
        <v>0.017600000000000001</v>
      </c>
      <c r="S299" s="226">
        <v>0</v>
      </c>
      <c r="T299" s="227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28" t="s">
        <v>293</v>
      </c>
      <c r="AT299" s="228" t="s">
        <v>168</v>
      </c>
      <c r="AU299" s="228" t="s">
        <v>86</v>
      </c>
      <c r="AY299" s="16" t="s">
        <v>129</v>
      </c>
      <c r="BE299" s="229">
        <f>IF(N299="základní",J299,0)</f>
        <v>0</v>
      </c>
      <c r="BF299" s="229">
        <f>IF(N299="snížená",J299,0)</f>
        <v>0</v>
      </c>
      <c r="BG299" s="229">
        <f>IF(N299="zákl. přenesená",J299,0)</f>
        <v>0</v>
      </c>
      <c r="BH299" s="229">
        <f>IF(N299="sníž. přenesená",J299,0)</f>
        <v>0</v>
      </c>
      <c r="BI299" s="229">
        <f>IF(N299="nulová",J299,0)</f>
        <v>0</v>
      </c>
      <c r="BJ299" s="16" t="s">
        <v>84</v>
      </c>
      <c r="BK299" s="229">
        <f>ROUND(I299*H299,2)</f>
        <v>0</v>
      </c>
      <c r="BL299" s="16" t="s">
        <v>224</v>
      </c>
      <c r="BM299" s="228" t="s">
        <v>470</v>
      </c>
    </row>
    <row r="300" s="2" customFormat="1">
      <c r="A300" s="37"/>
      <c r="B300" s="38"/>
      <c r="C300" s="39"/>
      <c r="D300" s="230" t="s">
        <v>139</v>
      </c>
      <c r="E300" s="39"/>
      <c r="F300" s="231" t="s">
        <v>469</v>
      </c>
      <c r="G300" s="39"/>
      <c r="H300" s="39"/>
      <c r="I300" s="232"/>
      <c r="J300" s="39"/>
      <c r="K300" s="39"/>
      <c r="L300" s="43"/>
      <c r="M300" s="233"/>
      <c r="N300" s="234"/>
      <c r="O300" s="90"/>
      <c r="P300" s="90"/>
      <c r="Q300" s="90"/>
      <c r="R300" s="90"/>
      <c r="S300" s="90"/>
      <c r="T300" s="91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6" t="s">
        <v>139</v>
      </c>
      <c r="AU300" s="16" t="s">
        <v>86</v>
      </c>
    </row>
    <row r="301" s="13" customFormat="1">
      <c r="A301" s="13"/>
      <c r="B301" s="235"/>
      <c r="C301" s="236"/>
      <c r="D301" s="230" t="s">
        <v>141</v>
      </c>
      <c r="E301" s="236"/>
      <c r="F301" s="238" t="s">
        <v>466</v>
      </c>
      <c r="G301" s="236"/>
      <c r="H301" s="239">
        <v>88</v>
      </c>
      <c r="I301" s="240"/>
      <c r="J301" s="236"/>
      <c r="K301" s="236"/>
      <c r="L301" s="241"/>
      <c r="M301" s="242"/>
      <c r="N301" s="243"/>
      <c r="O301" s="243"/>
      <c r="P301" s="243"/>
      <c r="Q301" s="243"/>
      <c r="R301" s="243"/>
      <c r="S301" s="243"/>
      <c r="T301" s="24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5" t="s">
        <v>141</v>
      </c>
      <c r="AU301" s="245" t="s">
        <v>86</v>
      </c>
      <c r="AV301" s="13" t="s">
        <v>86</v>
      </c>
      <c r="AW301" s="13" t="s">
        <v>4</v>
      </c>
      <c r="AX301" s="13" t="s">
        <v>84</v>
      </c>
      <c r="AY301" s="245" t="s">
        <v>129</v>
      </c>
    </row>
    <row r="302" s="2" customFormat="1" ht="16.5" customHeight="1">
      <c r="A302" s="37"/>
      <c r="B302" s="38"/>
      <c r="C302" s="246" t="s">
        <v>471</v>
      </c>
      <c r="D302" s="246" t="s">
        <v>168</v>
      </c>
      <c r="E302" s="247" t="s">
        <v>472</v>
      </c>
      <c r="F302" s="248" t="s">
        <v>473</v>
      </c>
      <c r="G302" s="249" t="s">
        <v>307</v>
      </c>
      <c r="H302" s="250">
        <v>169.59999999999999</v>
      </c>
      <c r="I302" s="251"/>
      <c r="J302" s="252">
        <f>ROUND(I302*H302,2)</f>
        <v>0</v>
      </c>
      <c r="K302" s="248" t="s">
        <v>136</v>
      </c>
      <c r="L302" s="253"/>
      <c r="M302" s="254" t="s">
        <v>1</v>
      </c>
      <c r="N302" s="255" t="s">
        <v>41</v>
      </c>
      <c r="O302" s="90"/>
      <c r="P302" s="226">
        <f>O302*H302</f>
        <v>0</v>
      </c>
      <c r="Q302" s="226">
        <v>0.00051000000000000004</v>
      </c>
      <c r="R302" s="226">
        <f>Q302*H302</f>
        <v>0.086496000000000003</v>
      </c>
      <c r="S302" s="226">
        <v>0</v>
      </c>
      <c r="T302" s="227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28" t="s">
        <v>293</v>
      </c>
      <c r="AT302" s="228" t="s">
        <v>168</v>
      </c>
      <c r="AU302" s="228" t="s">
        <v>86</v>
      </c>
      <c r="AY302" s="16" t="s">
        <v>129</v>
      </c>
      <c r="BE302" s="229">
        <f>IF(N302="základní",J302,0)</f>
        <v>0</v>
      </c>
      <c r="BF302" s="229">
        <f>IF(N302="snížená",J302,0)</f>
        <v>0</v>
      </c>
      <c r="BG302" s="229">
        <f>IF(N302="zákl. přenesená",J302,0)</f>
        <v>0</v>
      </c>
      <c r="BH302" s="229">
        <f>IF(N302="sníž. přenesená",J302,0)</f>
        <v>0</v>
      </c>
      <c r="BI302" s="229">
        <f>IF(N302="nulová",J302,0)</f>
        <v>0</v>
      </c>
      <c r="BJ302" s="16" t="s">
        <v>84</v>
      </c>
      <c r="BK302" s="229">
        <f>ROUND(I302*H302,2)</f>
        <v>0</v>
      </c>
      <c r="BL302" s="16" t="s">
        <v>224</v>
      </c>
      <c r="BM302" s="228" t="s">
        <v>474</v>
      </c>
    </row>
    <row r="303" s="2" customFormat="1">
      <c r="A303" s="37"/>
      <c r="B303" s="38"/>
      <c r="C303" s="39"/>
      <c r="D303" s="230" t="s">
        <v>139</v>
      </c>
      <c r="E303" s="39"/>
      <c r="F303" s="231" t="s">
        <v>473</v>
      </c>
      <c r="G303" s="39"/>
      <c r="H303" s="39"/>
      <c r="I303" s="232"/>
      <c r="J303" s="39"/>
      <c r="K303" s="39"/>
      <c r="L303" s="43"/>
      <c r="M303" s="233"/>
      <c r="N303" s="234"/>
      <c r="O303" s="90"/>
      <c r="P303" s="90"/>
      <c r="Q303" s="90"/>
      <c r="R303" s="90"/>
      <c r="S303" s="90"/>
      <c r="T303" s="91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6" t="s">
        <v>139</v>
      </c>
      <c r="AU303" s="16" t="s">
        <v>86</v>
      </c>
    </row>
    <row r="304" s="13" customFormat="1">
      <c r="A304" s="13"/>
      <c r="B304" s="235"/>
      <c r="C304" s="236"/>
      <c r="D304" s="230" t="s">
        <v>141</v>
      </c>
      <c r="E304" s="237" t="s">
        <v>1</v>
      </c>
      <c r="F304" s="238" t="s">
        <v>475</v>
      </c>
      <c r="G304" s="236"/>
      <c r="H304" s="239">
        <v>84.799999999999997</v>
      </c>
      <c r="I304" s="240"/>
      <c r="J304" s="236"/>
      <c r="K304" s="236"/>
      <c r="L304" s="241"/>
      <c r="M304" s="242"/>
      <c r="N304" s="243"/>
      <c r="O304" s="243"/>
      <c r="P304" s="243"/>
      <c r="Q304" s="243"/>
      <c r="R304" s="243"/>
      <c r="S304" s="243"/>
      <c r="T304" s="24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5" t="s">
        <v>141</v>
      </c>
      <c r="AU304" s="245" t="s">
        <v>86</v>
      </c>
      <c r="AV304" s="13" t="s">
        <v>86</v>
      </c>
      <c r="AW304" s="13" t="s">
        <v>32</v>
      </c>
      <c r="AX304" s="13" t="s">
        <v>84</v>
      </c>
      <c r="AY304" s="245" t="s">
        <v>129</v>
      </c>
    </row>
    <row r="305" s="13" customFormat="1">
      <c r="A305" s="13"/>
      <c r="B305" s="235"/>
      <c r="C305" s="236"/>
      <c r="D305" s="230" t="s">
        <v>141</v>
      </c>
      <c r="E305" s="236"/>
      <c r="F305" s="238" t="s">
        <v>476</v>
      </c>
      <c r="G305" s="236"/>
      <c r="H305" s="239">
        <v>169.59999999999999</v>
      </c>
      <c r="I305" s="240"/>
      <c r="J305" s="236"/>
      <c r="K305" s="236"/>
      <c r="L305" s="241"/>
      <c r="M305" s="242"/>
      <c r="N305" s="243"/>
      <c r="O305" s="243"/>
      <c r="P305" s="243"/>
      <c r="Q305" s="243"/>
      <c r="R305" s="243"/>
      <c r="S305" s="243"/>
      <c r="T305" s="24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5" t="s">
        <v>141</v>
      </c>
      <c r="AU305" s="245" t="s">
        <v>86</v>
      </c>
      <c r="AV305" s="13" t="s">
        <v>86</v>
      </c>
      <c r="AW305" s="13" t="s">
        <v>4</v>
      </c>
      <c r="AX305" s="13" t="s">
        <v>84</v>
      </c>
      <c r="AY305" s="245" t="s">
        <v>129</v>
      </c>
    </row>
    <row r="306" s="2" customFormat="1">
      <c r="A306" s="37"/>
      <c r="B306" s="38"/>
      <c r="C306" s="217" t="s">
        <v>477</v>
      </c>
      <c r="D306" s="217" t="s">
        <v>132</v>
      </c>
      <c r="E306" s="218" t="s">
        <v>478</v>
      </c>
      <c r="F306" s="219" t="s">
        <v>479</v>
      </c>
      <c r="G306" s="220" t="s">
        <v>307</v>
      </c>
      <c r="H306" s="221">
        <v>41</v>
      </c>
      <c r="I306" s="222"/>
      <c r="J306" s="223">
        <f>ROUND(I306*H306,2)</f>
        <v>0</v>
      </c>
      <c r="K306" s="219" t="s">
        <v>1</v>
      </c>
      <c r="L306" s="43"/>
      <c r="M306" s="224" t="s">
        <v>1</v>
      </c>
      <c r="N306" s="225" t="s">
        <v>41</v>
      </c>
      <c r="O306" s="90"/>
      <c r="P306" s="226">
        <f>O306*H306</f>
        <v>0</v>
      </c>
      <c r="Q306" s="226">
        <v>0.0047600000000000003</v>
      </c>
      <c r="R306" s="226">
        <f>Q306*H306</f>
        <v>0.19516</v>
      </c>
      <c r="S306" s="226">
        <v>0</v>
      </c>
      <c r="T306" s="227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28" t="s">
        <v>224</v>
      </c>
      <c r="AT306" s="228" t="s">
        <v>132</v>
      </c>
      <c r="AU306" s="228" t="s">
        <v>86</v>
      </c>
      <c r="AY306" s="16" t="s">
        <v>129</v>
      </c>
      <c r="BE306" s="229">
        <f>IF(N306="základní",J306,0)</f>
        <v>0</v>
      </c>
      <c r="BF306" s="229">
        <f>IF(N306="snížená",J306,0)</f>
        <v>0</v>
      </c>
      <c r="BG306" s="229">
        <f>IF(N306="zákl. přenesená",J306,0)</f>
        <v>0</v>
      </c>
      <c r="BH306" s="229">
        <f>IF(N306="sníž. přenesená",J306,0)</f>
        <v>0</v>
      </c>
      <c r="BI306" s="229">
        <f>IF(N306="nulová",J306,0)</f>
        <v>0</v>
      </c>
      <c r="BJ306" s="16" t="s">
        <v>84</v>
      </c>
      <c r="BK306" s="229">
        <f>ROUND(I306*H306,2)</f>
        <v>0</v>
      </c>
      <c r="BL306" s="16" t="s">
        <v>224</v>
      </c>
      <c r="BM306" s="228" t="s">
        <v>480</v>
      </c>
    </row>
    <row r="307" s="2" customFormat="1">
      <c r="A307" s="37"/>
      <c r="B307" s="38"/>
      <c r="C307" s="39"/>
      <c r="D307" s="230" t="s">
        <v>139</v>
      </c>
      <c r="E307" s="39"/>
      <c r="F307" s="231" t="s">
        <v>479</v>
      </c>
      <c r="G307" s="39"/>
      <c r="H307" s="39"/>
      <c r="I307" s="232"/>
      <c r="J307" s="39"/>
      <c r="K307" s="39"/>
      <c r="L307" s="43"/>
      <c r="M307" s="233"/>
      <c r="N307" s="234"/>
      <c r="O307" s="90"/>
      <c r="P307" s="90"/>
      <c r="Q307" s="90"/>
      <c r="R307" s="90"/>
      <c r="S307" s="90"/>
      <c r="T307" s="91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16" t="s">
        <v>139</v>
      </c>
      <c r="AU307" s="16" t="s">
        <v>86</v>
      </c>
    </row>
    <row r="308" s="2" customFormat="1">
      <c r="A308" s="37"/>
      <c r="B308" s="38"/>
      <c r="C308" s="217" t="s">
        <v>481</v>
      </c>
      <c r="D308" s="217" t="s">
        <v>132</v>
      </c>
      <c r="E308" s="218" t="s">
        <v>482</v>
      </c>
      <c r="F308" s="219" t="s">
        <v>483</v>
      </c>
      <c r="G308" s="220" t="s">
        <v>307</v>
      </c>
      <c r="H308" s="221">
        <v>81.400000000000006</v>
      </c>
      <c r="I308" s="222"/>
      <c r="J308" s="223">
        <f>ROUND(I308*H308,2)</f>
        <v>0</v>
      </c>
      <c r="K308" s="219" t="s">
        <v>136</v>
      </c>
      <c r="L308" s="43"/>
      <c r="M308" s="224" t="s">
        <v>1</v>
      </c>
      <c r="N308" s="225" t="s">
        <v>41</v>
      </c>
      <c r="O308" s="90"/>
      <c r="P308" s="226">
        <f>O308*H308</f>
        <v>0</v>
      </c>
      <c r="Q308" s="226">
        <v>0.0032000000000000002</v>
      </c>
      <c r="R308" s="226">
        <f>Q308*H308</f>
        <v>0.26048000000000004</v>
      </c>
      <c r="S308" s="226">
        <v>0</v>
      </c>
      <c r="T308" s="227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28" t="s">
        <v>224</v>
      </c>
      <c r="AT308" s="228" t="s">
        <v>132</v>
      </c>
      <c r="AU308" s="228" t="s">
        <v>86</v>
      </c>
      <c r="AY308" s="16" t="s">
        <v>129</v>
      </c>
      <c r="BE308" s="229">
        <f>IF(N308="základní",J308,0)</f>
        <v>0</v>
      </c>
      <c r="BF308" s="229">
        <f>IF(N308="snížená",J308,0)</f>
        <v>0</v>
      </c>
      <c r="BG308" s="229">
        <f>IF(N308="zákl. přenesená",J308,0)</f>
        <v>0</v>
      </c>
      <c r="BH308" s="229">
        <f>IF(N308="sníž. přenesená",J308,0)</f>
        <v>0</v>
      </c>
      <c r="BI308" s="229">
        <f>IF(N308="nulová",J308,0)</f>
        <v>0</v>
      </c>
      <c r="BJ308" s="16" t="s">
        <v>84</v>
      </c>
      <c r="BK308" s="229">
        <f>ROUND(I308*H308,2)</f>
        <v>0</v>
      </c>
      <c r="BL308" s="16" t="s">
        <v>224</v>
      </c>
      <c r="BM308" s="228" t="s">
        <v>484</v>
      </c>
    </row>
    <row r="309" s="2" customFormat="1">
      <c r="A309" s="37"/>
      <c r="B309" s="38"/>
      <c r="C309" s="39"/>
      <c r="D309" s="230" t="s">
        <v>139</v>
      </c>
      <c r="E309" s="39"/>
      <c r="F309" s="231" t="s">
        <v>483</v>
      </c>
      <c r="G309" s="39"/>
      <c r="H309" s="39"/>
      <c r="I309" s="232"/>
      <c r="J309" s="39"/>
      <c r="K309" s="39"/>
      <c r="L309" s="43"/>
      <c r="M309" s="233"/>
      <c r="N309" s="234"/>
      <c r="O309" s="90"/>
      <c r="P309" s="90"/>
      <c r="Q309" s="90"/>
      <c r="R309" s="90"/>
      <c r="S309" s="90"/>
      <c r="T309" s="91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6" t="s">
        <v>139</v>
      </c>
      <c r="AU309" s="16" t="s">
        <v>86</v>
      </c>
    </row>
    <row r="310" s="13" customFormat="1">
      <c r="A310" s="13"/>
      <c r="B310" s="235"/>
      <c r="C310" s="236"/>
      <c r="D310" s="230" t="s">
        <v>141</v>
      </c>
      <c r="E310" s="237" t="s">
        <v>1</v>
      </c>
      <c r="F310" s="238" t="s">
        <v>485</v>
      </c>
      <c r="G310" s="236"/>
      <c r="H310" s="239">
        <v>81.400000000000006</v>
      </c>
      <c r="I310" s="240"/>
      <c r="J310" s="236"/>
      <c r="K310" s="236"/>
      <c r="L310" s="241"/>
      <c r="M310" s="242"/>
      <c r="N310" s="243"/>
      <c r="O310" s="243"/>
      <c r="P310" s="243"/>
      <c r="Q310" s="243"/>
      <c r="R310" s="243"/>
      <c r="S310" s="243"/>
      <c r="T310" s="24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5" t="s">
        <v>141</v>
      </c>
      <c r="AU310" s="245" t="s">
        <v>86</v>
      </c>
      <c r="AV310" s="13" t="s">
        <v>86</v>
      </c>
      <c r="AW310" s="13" t="s">
        <v>32</v>
      </c>
      <c r="AX310" s="13" t="s">
        <v>84</v>
      </c>
      <c r="AY310" s="245" t="s">
        <v>129</v>
      </c>
    </row>
    <row r="311" s="2" customFormat="1">
      <c r="A311" s="37"/>
      <c r="B311" s="38"/>
      <c r="C311" s="217" t="s">
        <v>486</v>
      </c>
      <c r="D311" s="217" t="s">
        <v>132</v>
      </c>
      <c r="E311" s="218" t="s">
        <v>487</v>
      </c>
      <c r="F311" s="219" t="s">
        <v>488</v>
      </c>
      <c r="G311" s="220" t="s">
        <v>307</v>
      </c>
      <c r="H311" s="221">
        <v>62</v>
      </c>
      <c r="I311" s="222"/>
      <c r="J311" s="223">
        <f>ROUND(I311*H311,2)</f>
        <v>0</v>
      </c>
      <c r="K311" s="219" t="s">
        <v>136</v>
      </c>
      <c r="L311" s="43"/>
      <c r="M311" s="224" t="s">
        <v>1</v>
      </c>
      <c r="N311" s="225" t="s">
        <v>41</v>
      </c>
      <c r="O311" s="90"/>
      <c r="P311" s="226">
        <f>O311*H311</f>
        <v>0</v>
      </c>
      <c r="Q311" s="226">
        <v>0.00396</v>
      </c>
      <c r="R311" s="226">
        <f>Q311*H311</f>
        <v>0.24551999999999999</v>
      </c>
      <c r="S311" s="226">
        <v>0</v>
      </c>
      <c r="T311" s="227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28" t="s">
        <v>224</v>
      </c>
      <c r="AT311" s="228" t="s">
        <v>132</v>
      </c>
      <c r="AU311" s="228" t="s">
        <v>86</v>
      </c>
      <c r="AY311" s="16" t="s">
        <v>129</v>
      </c>
      <c r="BE311" s="229">
        <f>IF(N311="základní",J311,0)</f>
        <v>0</v>
      </c>
      <c r="BF311" s="229">
        <f>IF(N311="snížená",J311,0)</f>
        <v>0</v>
      </c>
      <c r="BG311" s="229">
        <f>IF(N311="zákl. přenesená",J311,0)</f>
        <v>0</v>
      </c>
      <c r="BH311" s="229">
        <f>IF(N311="sníž. přenesená",J311,0)</f>
        <v>0</v>
      </c>
      <c r="BI311" s="229">
        <f>IF(N311="nulová",J311,0)</f>
        <v>0</v>
      </c>
      <c r="BJ311" s="16" t="s">
        <v>84</v>
      </c>
      <c r="BK311" s="229">
        <f>ROUND(I311*H311,2)</f>
        <v>0</v>
      </c>
      <c r="BL311" s="16" t="s">
        <v>224</v>
      </c>
      <c r="BM311" s="228" t="s">
        <v>489</v>
      </c>
    </row>
    <row r="312" s="2" customFormat="1">
      <c r="A312" s="37"/>
      <c r="B312" s="38"/>
      <c r="C312" s="39"/>
      <c r="D312" s="230" t="s">
        <v>139</v>
      </c>
      <c r="E312" s="39"/>
      <c r="F312" s="231" t="s">
        <v>490</v>
      </c>
      <c r="G312" s="39"/>
      <c r="H312" s="39"/>
      <c r="I312" s="232"/>
      <c r="J312" s="39"/>
      <c r="K312" s="39"/>
      <c r="L312" s="43"/>
      <c r="M312" s="233"/>
      <c r="N312" s="234"/>
      <c r="O312" s="90"/>
      <c r="P312" s="90"/>
      <c r="Q312" s="90"/>
      <c r="R312" s="90"/>
      <c r="S312" s="90"/>
      <c r="T312" s="91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6" t="s">
        <v>139</v>
      </c>
      <c r="AU312" s="16" t="s">
        <v>86</v>
      </c>
    </row>
    <row r="313" s="13" customFormat="1">
      <c r="A313" s="13"/>
      <c r="B313" s="235"/>
      <c r="C313" s="236"/>
      <c r="D313" s="230" t="s">
        <v>141</v>
      </c>
      <c r="E313" s="237" t="s">
        <v>1</v>
      </c>
      <c r="F313" s="238" t="s">
        <v>491</v>
      </c>
      <c r="G313" s="236"/>
      <c r="H313" s="239">
        <v>6.5</v>
      </c>
      <c r="I313" s="240"/>
      <c r="J313" s="236"/>
      <c r="K313" s="236"/>
      <c r="L313" s="241"/>
      <c r="M313" s="242"/>
      <c r="N313" s="243"/>
      <c r="O313" s="243"/>
      <c r="P313" s="243"/>
      <c r="Q313" s="243"/>
      <c r="R313" s="243"/>
      <c r="S313" s="243"/>
      <c r="T313" s="24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5" t="s">
        <v>141</v>
      </c>
      <c r="AU313" s="245" t="s">
        <v>86</v>
      </c>
      <c r="AV313" s="13" t="s">
        <v>86</v>
      </c>
      <c r="AW313" s="13" t="s">
        <v>32</v>
      </c>
      <c r="AX313" s="13" t="s">
        <v>76</v>
      </c>
      <c r="AY313" s="245" t="s">
        <v>129</v>
      </c>
    </row>
    <row r="314" s="13" customFormat="1">
      <c r="A314" s="13"/>
      <c r="B314" s="235"/>
      <c r="C314" s="236"/>
      <c r="D314" s="230" t="s">
        <v>141</v>
      </c>
      <c r="E314" s="237" t="s">
        <v>1</v>
      </c>
      <c r="F314" s="238" t="s">
        <v>492</v>
      </c>
      <c r="G314" s="236"/>
      <c r="H314" s="239">
        <v>55.5</v>
      </c>
      <c r="I314" s="240"/>
      <c r="J314" s="236"/>
      <c r="K314" s="236"/>
      <c r="L314" s="241"/>
      <c r="M314" s="242"/>
      <c r="N314" s="243"/>
      <c r="O314" s="243"/>
      <c r="P314" s="243"/>
      <c r="Q314" s="243"/>
      <c r="R314" s="243"/>
      <c r="S314" s="243"/>
      <c r="T314" s="24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5" t="s">
        <v>141</v>
      </c>
      <c r="AU314" s="245" t="s">
        <v>86</v>
      </c>
      <c r="AV314" s="13" t="s">
        <v>86</v>
      </c>
      <c r="AW314" s="13" t="s">
        <v>32</v>
      </c>
      <c r="AX314" s="13" t="s">
        <v>76</v>
      </c>
      <c r="AY314" s="245" t="s">
        <v>129</v>
      </c>
    </row>
    <row r="315" s="14" customFormat="1">
      <c r="A315" s="14"/>
      <c r="B315" s="256"/>
      <c r="C315" s="257"/>
      <c r="D315" s="230" t="s">
        <v>141</v>
      </c>
      <c r="E315" s="258" t="s">
        <v>1</v>
      </c>
      <c r="F315" s="259" t="s">
        <v>181</v>
      </c>
      <c r="G315" s="257"/>
      <c r="H315" s="260">
        <v>62</v>
      </c>
      <c r="I315" s="261"/>
      <c r="J315" s="257"/>
      <c r="K315" s="257"/>
      <c r="L315" s="262"/>
      <c r="M315" s="263"/>
      <c r="N315" s="264"/>
      <c r="O315" s="264"/>
      <c r="P315" s="264"/>
      <c r="Q315" s="264"/>
      <c r="R315" s="264"/>
      <c r="S315" s="264"/>
      <c r="T315" s="265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66" t="s">
        <v>141</v>
      </c>
      <c r="AU315" s="266" t="s">
        <v>86</v>
      </c>
      <c r="AV315" s="14" t="s">
        <v>137</v>
      </c>
      <c r="AW315" s="14" t="s">
        <v>32</v>
      </c>
      <c r="AX315" s="14" t="s">
        <v>84</v>
      </c>
      <c r="AY315" s="266" t="s">
        <v>129</v>
      </c>
    </row>
    <row r="316" s="2" customFormat="1">
      <c r="A316" s="37"/>
      <c r="B316" s="38"/>
      <c r="C316" s="217" t="s">
        <v>493</v>
      </c>
      <c r="D316" s="217" t="s">
        <v>132</v>
      </c>
      <c r="E316" s="218" t="s">
        <v>494</v>
      </c>
      <c r="F316" s="219" t="s">
        <v>495</v>
      </c>
      <c r="G316" s="220" t="s">
        <v>307</v>
      </c>
      <c r="H316" s="221">
        <v>122.8</v>
      </c>
      <c r="I316" s="222"/>
      <c r="J316" s="223">
        <f>ROUND(I316*H316,2)</f>
        <v>0</v>
      </c>
      <c r="K316" s="219" t="s">
        <v>136</v>
      </c>
      <c r="L316" s="43"/>
      <c r="M316" s="224" t="s">
        <v>1</v>
      </c>
      <c r="N316" s="225" t="s">
        <v>41</v>
      </c>
      <c r="O316" s="90"/>
      <c r="P316" s="226">
        <f>O316*H316</f>
        <v>0</v>
      </c>
      <c r="Q316" s="226">
        <v>0.00122</v>
      </c>
      <c r="R316" s="226">
        <f>Q316*H316</f>
        <v>0.14981599999999998</v>
      </c>
      <c r="S316" s="226">
        <v>0</v>
      </c>
      <c r="T316" s="227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28" t="s">
        <v>224</v>
      </c>
      <c r="AT316" s="228" t="s">
        <v>132</v>
      </c>
      <c r="AU316" s="228" t="s">
        <v>86</v>
      </c>
      <c r="AY316" s="16" t="s">
        <v>129</v>
      </c>
      <c r="BE316" s="229">
        <f>IF(N316="základní",J316,0)</f>
        <v>0</v>
      </c>
      <c r="BF316" s="229">
        <f>IF(N316="snížená",J316,0)</f>
        <v>0</v>
      </c>
      <c r="BG316" s="229">
        <f>IF(N316="zákl. přenesená",J316,0)</f>
        <v>0</v>
      </c>
      <c r="BH316" s="229">
        <f>IF(N316="sníž. přenesená",J316,0)</f>
        <v>0</v>
      </c>
      <c r="BI316" s="229">
        <f>IF(N316="nulová",J316,0)</f>
        <v>0</v>
      </c>
      <c r="BJ316" s="16" t="s">
        <v>84</v>
      </c>
      <c r="BK316" s="229">
        <f>ROUND(I316*H316,2)</f>
        <v>0</v>
      </c>
      <c r="BL316" s="16" t="s">
        <v>224</v>
      </c>
      <c r="BM316" s="228" t="s">
        <v>496</v>
      </c>
    </row>
    <row r="317" s="2" customFormat="1">
      <c r="A317" s="37"/>
      <c r="B317" s="38"/>
      <c r="C317" s="39"/>
      <c r="D317" s="230" t="s">
        <v>139</v>
      </c>
      <c r="E317" s="39"/>
      <c r="F317" s="231" t="s">
        <v>497</v>
      </c>
      <c r="G317" s="39"/>
      <c r="H317" s="39"/>
      <c r="I317" s="232"/>
      <c r="J317" s="39"/>
      <c r="K317" s="39"/>
      <c r="L317" s="43"/>
      <c r="M317" s="233"/>
      <c r="N317" s="234"/>
      <c r="O317" s="90"/>
      <c r="P317" s="90"/>
      <c r="Q317" s="90"/>
      <c r="R317" s="90"/>
      <c r="S317" s="90"/>
      <c r="T317" s="91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6" t="s">
        <v>139</v>
      </c>
      <c r="AU317" s="16" t="s">
        <v>86</v>
      </c>
    </row>
    <row r="318" s="13" customFormat="1">
      <c r="A318" s="13"/>
      <c r="B318" s="235"/>
      <c r="C318" s="236"/>
      <c r="D318" s="230" t="s">
        <v>141</v>
      </c>
      <c r="E318" s="237" t="s">
        <v>1</v>
      </c>
      <c r="F318" s="238" t="s">
        <v>498</v>
      </c>
      <c r="G318" s="236"/>
      <c r="H318" s="239">
        <v>122.8</v>
      </c>
      <c r="I318" s="240"/>
      <c r="J318" s="236"/>
      <c r="K318" s="236"/>
      <c r="L318" s="241"/>
      <c r="M318" s="242"/>
      <c r="N318" s="243"/>
      <c r="O318" s="243"/>
      <c r="P318" s="243"/>
      <c r="Q318" s="243"/>
      <c r="R318" s="243"/>
      <c r="S318" s="243"/>
      <c r="T318" s="24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5" t="s">
        <v>141</v>
      </c>
      <c r="AU318" s="245" t="s">
        <v>86</v>
      </c>
      <c r="AV318" s="13" t="s">
        <v>86</v>
      </c>
      <c r="AW318" s="13" t="s">
        <v>32</v>
      </c>
      <c r="AX318" s="13" t="s">
        <v>84</v>
      </c>
      <c r="AY318" s="245" t="s">
        <v>129</v>
      </c>
    </row>
    <row r="319" s="2" customFormat="1">
      <c r="A319" s="37"/>
      <c r="B319" s="38"/>
      <c r="C319" s="217" t="s">
        <v>499</v>
      </c>
      <c r="D319" s="217" t="s">
        <v>132</v>
      </c>
      <c r="E319" s="218" t="s">
        <v>500</v>
      </c>
      <c r="F319" s="219" t="s">
        <v>501</v>
      </c>
      <c r="G319" s="220" t="s">
        <v>307</v>
      </c>
      <c r="H319" s="221">
        <v>122.8</v>
      </c>
      <c r="I319" s="222"/>
      <c r="J319" s="223">
        <f>ROUND(I319*H319,2)</f>
        <v>0</v>
      </c>
      <c r="K319" s="219" t="s">
        <v>136</v>
      </c>
      <c r="L319" s="43"/>
      <c r="M319" s="224" t="s">
        <v>1</v>
      </c>
      <c r="N319" s="225" t="s">
        <v>41</v>
      </c>
      <c r="O319" s="90"/>
      <c r="P319" s="226">
        <f>O319*H319</f>
        <v>0</v>
      </c>
      <c r="Q319" s="226">
        <v>0.00198</v>
      </c>
      <c r="R319" s="226">
        <f>Q319*H319</f>
        <v>0.243144</v>
      </c>
      <c r="S319" s="226">
        <v>0</v>
      </c>
      <c r="T319" s="227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28" t="s">
        <v>224</v>
      </c>
      <c r="AT319" s="228" t="s">
        <v>132</v>
      </c>
      <c r="AU319" s="228" t="s">
        <v>86</v>
      </c>
      <c r="AY319" s="16" t="s">
        <v>129</v>
      </c>
      <c r="BE319" s="229">
        <f>IF(N319="základní",J319,0)</f>
        <v>0</v>
      </c>
      <c r="BF319" s="229">
        <f>IF(N319="snížená",J319,0)</f>
        <v>0</v>
      </c>
      <c r="BG319" s="229">
        <f>IF(N319="zákl. přenesená",J319,0)</f>
        <v>0</v>
      </c>
      <c r="BH319" s="229">
        <f>IF(N319="sníž. přenesená",J319,0)</f>
        <v>0</v>
      </c>
      <c r="BI319" s="229">
        <f>IF(N319="nulová",J319,0)</f>
        <v>0</v>
      </c>
      <c r="BJ319" s="16" t="s">
        <v>84</v>
      </c>
      <c r="BK319" s="229">
        <f>ROUND(I319*H319,2)</f>
        <v>0</v>
      </c>
      <c r="BL319" s="16" t="s">
        <v>224</v>
      </c>
      <c r="BM319" s="228" t="s">
        <v>502</v>
      </c>
    </row>
    <row r="320" s="2" customFormat="1">
      <c r="A320" s="37"/>
      <c r="B320" s="38"/>
      <c r="C320" s="39"/>
      <c r="D320" s="230" t="s">
        <v>139</v>
      </c>
      <c r="E320" s="39"/>
      <c r="F320" s="231" t="s">
        <v>503</v>
      </c>
      <c r="G320" s="39"/>
      <c r="H320" s="39"/>
      <c r="I320" s="232"/>
      <c r="J320" s="39"/>
      <c r="K320" s="39"/>
      <c r="L320" s="43"/>
      <c r="M320" s="233"/>
      <c r="N320" s="234"/>
      <c r="O320" s="90"/>
      <c r="P320" s="90"/>
      <c r="Q320" s="90"/>
      <c r="R320" s="90"/>
      <c r="S320" s="90"/>
      <c r="T320" s="91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139</v>
      </c>
      <c r="AU320" s="16" t="s">
        <v>86</v>
      </c>
    </row>
    <row r="321" s="13" customFormat="1">
      <c r="A321" s="13"/>
      <c r="B321" s="235"/>
      <c r="C321" s="236"/>
      <c r="D321" s="230" t="s">
        <v>141</v>
      </c>
      <c r="E321" s="237" t="s">
        <v>1</v>
      </c>
      <c r="F321" s="238" t="s">
        <v>504</v>
      </c>
      <c r="G321" s="236"/>
      <c r="H321" s="239">
        <v>122.8</v>
      </c>
      <c r="I321" s="240"/>
      <c r="J321" s="236"/>
      <c r="K321" s="236"/>
      <c r="L321" s="241"/>
      <c r="M321" s="242"/>
      <c r="N321" s="243"/>
      <c r="O321" s="243"/>
      <c r="P321" s="243"/>
      <c r="Q321" s="243"/>
      <c r="R321" s="243"/>
      <c r="S321" s="243"/>
      <c r="T321" s="244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5" t="s">
        <v>141</v>
      </c>
      <c r="AU321" s="245" t="s">
        <v>86</v>
      </c>
      <c r="AV321" s="13" t="s">
        <v>86</v>
      </c>
      <c r="AW321" s="13" t="s">
        <v>32</v>
      </c>
      <c r="AX321" s="13" t="s">
        <v>84</v>
      </c>
      <c r="AY321" s="245" t="s">
        <v>129</v>
      </c>
    </row>
    <row r="322" s="2" customFormat="1">
      <c r="A322" s="37"/>
      <c r="B322" s="38"/>
      <c r="C322" s="217" t="s">
        <v>505</v>
      </c>
      <c r="D322" s="217" t="s">
        <v>132</v>
      </c>
      <c r="E322" s="218" t="s">
        <v>506</v>
      </c>
      <c r="F322" s="219" t="s">
        <v>507</v>
      </c>
      <c r="G322" s="220" t="s">
        <v>307</v>
      </c>
      <c r="H322" s="221">
        <v>0.80000000000000004</v>
      </c>
      <c r="I322" s="222"/>
      <c r="J322" s="223">
        <f>ROUND(I322*H322,2)</f>
        <v>0</v>
      </c>
      <c r="K322" s="219" t="s">
        <v>136</v>
      </c>
      <c r="L322" s="43"/>
      <c r="M322" s="224" t="s">
        <v>1</v>
      </c>
      <c r="N322" s="225" t="s">
        <v>41</v>
      </c>
      <c r="O322" s="90"/>
      <c r="P322" s="226">
        <f>O322*H322</f>
        <v>0</v>
      </c>
      <c r="Q322" s="226">
        <v>0.0020100000000000001</v>
      </c>
      <c r="R322" s="226">
        <f>Q322*H322</f>
        <v>0.0016080000000000001</v>
      </c>
      <c r="S322" s="226">
        <v>0</v>
      </c>
      <c r="T322" s="227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28" t="s">
        <v>224</v>
      </c>
      <c r="AT322" s="228" t="s">
        <v>132</v>
      </c>
      <c r="AU322" s="228" t="s">
        <v>86</v>
      </c>
      <c r="AY322" s="16" t="s">
        <v>129</v>
      </c>
      <c r="BE322" s="229">
        <f>IF(N322="základní",J322,0)</f>
        <v>0</v>
      </c>
      <c r="BF322" s="229">
        <f>IF(N322="snížená",J322,0)</f>
        <v>0</v>
      </c>
      <c r="BG322" s="229">
        <f>IF(N322="zákl. přenesená",J322,0)</f>
        <v>0</v>
      </c>
      <c r="BH322" s="229">
        <f>IF(N322="sníž. přenesená",J322,0)</f>
        <v>0</v>
      </c>
      <c r="BI322" s="229">
        <f>IF(N322="nulová",J322,0)</f>
        <v>0</v>
      </c>
      <c r="BJ322" s="16" t="s">
        <v>84</v>
      </c>
      <c r="BK322" s="229">
        <f>ROUND(I322*H322,2)</f>
        <v>0</v>
      </c>
      <c r="BL322" s="16" t="s">
        <v>224</v>
      </c>
      <c r="BM322" s="228" t="s">
        <v>508</v>
      </c>
    </row>
    <row r="323" s="2" customFormat="1">
      <c r="A323" s="37"/>
      <c r="B323" s="38"/>
      <c r="C323" s="39"/>
      <c r="D323" s="230" t="s">
        <v>139</v>
      </c>
      <c r="E323" s="39"/>
      <c r="F323" s="231" t="s">
        <v>509</v>
      </c>
      <c r="G323" s="39"/>
      <c r="H323" s="39"/>
      <c r="I323" s="232"/>
      <c r="J323" s="39"/>
      <c r="K323" s="39"/>
      <c r="L323" s="43"/>
      <c r="M323" s="233"/>
      <c r="N323" s="234"/>
      <c r="O323" s="90"/>
      <c r="P323" s="90"/>
      <c r="Q323" s="90"/>
      <c r="R323" s="90"/>
      <c r="S323" s="90"/>
      <c r="T323" s="91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6" t="s">
        <v>139</v>
      </c>
      <c r="AU323" s="16" t="s">
        <v>86</v>
      </c>
    </row>
    <row r="324" s="13" customFormat="1">
      <c r="A324" s="13"/>
      <c r="B324" s="235"/>
      <c r="C324" s="236"/>
      <c r="D324" s="230" t="s">
        <v>141</v>
      </c>
      <c r="E324" s="237" t="s">
        <v>1</v>
      </c>
      <c r="F324" s="238" t="s">
        <v>510</v>
      </c>
      <c r="G324" s="236"/>
      <c r="H324" s="239">
        <v>0.80000000000000004</v>
      </c>
      <c r="I324" s="240"/>
      <c r="J324" s="236"/>
      <c r="K324" s="236"/>
      <c r="L324" s="241"/>
      <c r="M324" s="242"/>
      <c r="N324" s="243"/>
      <c r="O324" s="243"/>
      <c r="P324" s="243"/>
      <c r="Q324" s="243"/>
      <c r="R324" s="243"/>
      <c r="S324" s="243"/>
      <c r="T324" s="24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5" t="s">
        <v>141</v>
      </c>
      <c r="AU324" s="245" t="s">
        <v>86</v>
      </c>
      <c r="AV324" s="13" t="s">
        <v>86</v>
      </c>
      <c r="AW324" s="13" t="s">
        <v>32</v>
      </c>
      <c r="AX324" s="13" t="s">
        <v>84</v>
      </c>
      <c r="AY324" s="245" t="s">
        <v>129</v>
      </c>
    </row>
    <row r="325" s="2" customFormat="1">
      <c r="A325" s="37"/>
      <c r="B325" s="38"/>
      <c r="C325" s="217" t="s">
        <v>511</v>
      </c>
      <c r="D325" s="217" t="s">
        <v>132</v>
      </c>
      <c r="E325" s="218" t="s">
        <v>512</v>
      </c>
      <c r="F325" s="219" t="s">
        <v>513</v>
      </c>
      <c r="G325" s="220" t="s">
        <v>307</v>
      </c>
      <c r="H325" s="221">
        <v>41</v>
      </c>
      <c r="I325" s="222"/>
      <c r="J325" s="223">
        <f>ROUND(I325*H325,2)</f>
        <v>0</v>
      </c>
      <c r="K325" s="219" t="s">
        <v>136</v>
      </c>
      <c r="L325" s="43"/>
      <c r="M325" s="224" t="s">
        <v>1</v>
      </c>
      <c r="N325" s="225" t="s">
        <v>41</v>
      </c>
      <c r="O325" s="90"/>
      <c r="P325" s="226">
        <f>O325*H325</f>
        <v>0</v>
      </c>
      <c r="Q325" s="226">
        <v>0.00445</v>
      </c>
      <c r="R325" s="226">
        <f>Q325*H325</f>
        <v>0.18245</v>
      </c>
      <c r="S325" s="226">
        <v>0</v>
      </c>
      <c r="T325" s="227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28" t="s">
        <v>224</v>
      </c>
      <c r="AT325" s="228" t="s">
        <v>132</v>
      </c>
      <c r="AU325" s="228" t="s">
        <v>86</v>
      </c>
      <c r="AY325" s="16" t="s">
        <v>129</v>
      </c>
      <c r="BE325" s="229">
        <f>IF(N325="základní",J325,0)</f>
        <v>0</v>
      </c>
      <c r="BF325" s="229">
        <f>IF(N325="snížená",J325,0)</f>
        <v>0</v>
      </c>
      <c r="BG325" s="229">
        <f>IF(N325="zákl. přenesená",J325,0)</f>
        <v>0</v>
      </c>
      <c r="BH325" s="229">
        <f>IF(N325="sníž. přenesená",J325,0)</f>
        <v>0</v>
      </c>
      <c r="BI325" s="229">
        <f>IF(N325="nulová",J325,0)</f>
        <v>0</v>
      </c>
      <c r="BJ325" s="16" t="s">
        <v>84</v>
      </c>
      <c r="BK325" s="229">
        <f>ROUND(I325*H325,2)</f>
        <v>0</v>
      </c>
      <c r="BL325" s="16" t="s">
        <v>224</v>
      </c>
      <c r="BM325" s="228" t="s">
        <v>514</v>
      </c>
    </row>
    <row r="326" s="2" customFormat="1">
      <c r="A326" s="37"/>
      <c r="B326" s="38"/>
      <c r="C326" s="39"/>
      <c r="D326" s="230" t="s">
        <v>139</v>
      </c>
      <c r="E326" s="39"/>
      <c r="F326" s="231" t="s">
        <v>515</v>
      </c>
      <c r="G326" s="39"/>
      <c r="H326" s="39"/>
      <c r="I326" s="232"/>
      <c r="J326" s="39"/>
      <c r="K326" s="39"/>
      <c r="L326" s="43"/>
      <c r="M326" s="233"/>
      <c r="N326" s="234"/>
      <c r="O326" s="90"/>
      <c r="P326" s="90"/>
      <c r="Q326" s="90"/>
      <c r="R326" s="90"/>
      <c r="S326" s="90"/>
      <c r="T326" s="91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6" t="s">
        <v>139</v>
      </c>
      <c r="AU326" s="16" t="s">
        <v>86</v>
      </c>
    </row>
    <row r="327" s="13" customFormat="1">
      <c r="A327" s="13"/>
      <c r="B327" s="235"/>
      <c r="C327" s="236"/>
      <c r="D327" s="230" t="s">
        <v>141</v>
      </c>
      <c r="E327" s="237" t="s">
        <v>1</v>
      </c>
      <c r="F327" s="238" t="s">
        <v>516</v>
      </c>
      <c r="G327" s="236"/>
      <c r="H327" s="239">
        <v>41</v>
      </c>
      <c r="I327" s="240"/>
      <c r="J327" s="236"/>
      <c r="K327" s="236"/>
      <c r="L327" s="241"/>
      <c r="M327" s="242"/>
      <c r="N327" s="243"/>
      <c r="O327" s="243"/>
      <c r="P327" s="243"/>
      <c r="Q327" s="243"/>
      <c r="R327" s="243"/>
      <c r="S327" s="243"/>
      <c r="T327" s="24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5" t="s">
        <v>141</v>
      </c>
      <c r="AU327" s="245" t="s">
        <v>86</v>
      </c>
      <c r="AV327" s="13" t="s">
        <v>86</v>
      </c>
      <c r="AW327" s="13" t="s">
        <v>32</v>
      </c>
      <c r="AX327" s="13" t="s">
        <v>84</v>
      </c>
      <c r="AY327" s="245" t="s">
        <v>129</v>
      </c>
    </row>
    <row r="328" s="2" customFormat="1">
      <c r="A328" s="37"/>
      <c r="B328" s="38"/>
      <c r="C328" s="217" t="s">
        <v>517</v>
      </c>
      <c r="D328" s="217" t="s">
        <v>132</v>
      </c>
      <c r="E328" s="218" t="s">
        <v>512</v>
      </c>
      <c r="F328" s="219" t="s">
        <v>513</v>
      </c>
      <c r="G328" s="220" t="s">
        <v>307</v>
      </c>
      <c r="H328" s="221">
        <v>3.2999999999999998</v>
      </c>
      <c r="I328" s="222"/>
      <c r="J328" s="223">
        <f>ROUND(I328*H328,2)</f>
        <v>0</v>
      </c>
      <c r="K328" s="219" t="s">
        <v>136</v>
      </c>
      <c r="L328" s="43"/>
      <c r="M328" s="224" t="s">
        <v>1</v>
      </c>
      <c r="N328" s="225" t="s">
        <v>41</v>
      </c>
      <c r="O328" s="90"/>
      <c r="P328" s="226">
        <f>O328*H328</f>
        <v>0</v>
      </c>
      <c r="Q328" s="226">
        <v>0.00445</v>
      </c>
      <c r="R328" s="226">
        <f>Q328*H328</f>
        <v>0.014684999999999998</v>
      </c>
      <c r="S328" s="226">
        <v>0</v>
      </c>
      <c r="T328" s="227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28" t="s">
        <v>224</v>
      </c>
      <c r="AT328" s="228" t="s">
        <v>132</v>
      </c>
      <c r="AU328" s="228" t="s">
        <v>86</v>
      </c>
      <c r="AY328" s="16" t="s">
        <v>129</v>
      </c>
      <c r="BE328" s="229">
        <f>IF(N328="základní",J328,0)</f>
        <v>0</v>
      </c>
      <c r="BF328" s="229">
        <f>IF(N328="snížená",J328,0)</f>
        <v>0</v>
      </c>
      <c r="BG328" s="229">
        <f>IF(N328="zákl. přenesená",J328,0)</f>
        <v>0</v>
      </c>
      <c r="BH328" s="229">
        <f>IF(N328="sníž. přenesená",J328,0)</f>
        <v>0</v>
      </c>
      <c r="BI328" s="229">
        <f>IF(N328="nulová",J328,0)</f>
        <v>0</v>
      </c>
      <c r="BJ328" s="16" t="s">
        <v>84</v>
      </c>
      <c r="BK328" s="229">
        <f>ROUND(I328*H328,2)</f>
        <v>0</v>
      </c>
      <c r="BL328" s="16" t="s">
        <v>224</v>
      </c>
      <c r="BM328" s="228" t="s">
        <v>518</v>
      </c>
    </row>
    <row r="329" s="2" customFormat="1">
      <c r="A329" s="37"/>
      <c r="B329" s="38"/>
      <c r="C329" s="39"/>
      <c r="D329" s="230" t="s">
        <v>139</v>
      </c>
      <c r="E329" s="39"/>
      <c r="F329" s="231" t="s">
        <v>515</v>
      </c>
      <c r="G329" s="39"/>
      <c r="H329" s="39"/>
      <c r="I329" s="232"/>
      <c r="J329" s="39"/>
      <c r="K329" s="39"/>
      <c r="L329" s="43"/>
      <c r="M329" s="233"/>
      <c r="N329" s="234"/>
      <c r="O329" s="90"/>
      <c r="P329" s="90"/>
      <c r="Q329" s="90"/>
      <c r="R329" s="90"/>
      <c r="S329" s="90"/>
      <c r="T329" s="91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T329" s="16" t="s">
        <v>139</v>
      </c>
      <c r="AU329" s="16" t="s">
        <v>86</v>
      </c>
    </row>
    <row r="330" s="13" customFormat="1">
      <c r="A330" s="13"/>
      <c r="B330" s="235"/>
      <c r="C330" s="236"/>
      <c r="D330" s="230" t="s">
        <v>141</v>
      </c>
      <c r="E330" s="237" t="s">
        <v>1</v>
      </c>
      <c r="F330" s="238" t="s">
        <v>519</v>
      </c>
      <c r="G330" s="236"/>
      <c r="H330" s="239">
        <v>3.2999999999999998</v>
      </c>
      <c r="I330" s="240"/>
      <c r="J330" s="236"/>
      <c r="K330" s="236"/>
      <c r="L330" s="241"/>
      <c r="M330" s="242"/>
      <c r="N330" s="243"/>
      <c r="O330" s="243"/>
      <c r="P330" s="243"/>
      <c r="Q330" s="243"/>
      <c r="R330" s="243"/>
      <c r="S330" s="243"/>
      <c r="T330" s="24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5" t="s">
        <v>141</v>
      </c>
      <c r="AU330" s="245" t="s">
        <v>86</v>
      </c>
      <c r="AV330" s="13" t="s">
        <v>86</v>
      </c>
      <c r="AW330" s="13" t="s">
        <v>32</v>
      </c>
      <c r="AX330" s="13" t="s">
        <v>84</v>
      </c>
      <c r="AY330" s="245" t="s">
        <v>129</v>
      </c>
    </row>
    <row r="331" s="2" customFormat="1" ht="33" customHeight="1">
      <c r="A331" s="37"/>
      <c r="B331" s="38"/>
      <c r="C331" s="217" t="s">
        <v>520</v>
      </c>
      <c r="D331" s="217" t="s">
        <v>132</v>
      </c>
      <c r="E331" s="218" t="s">
        <v>521</v>
      </c>
      <c r="F331" s="219" t="s">
        <v>522</v>
      </c>
      <c r="G331" s="220" t="s">
        <v>135</v>
      </c>
      <c r="H331" s="221">
        <v>20</v>
      </c>
      <c r="I331" s="222"/>
      <c r="J331" s="223">
        <f>ROUND(I331*H331,2)</f>
        <v>0</v>
      </c>
      <c r="K331" s="219" t="s">
        <v>136</v>
      </c>
      <c r="L331" s="43"/>
      <c r="M331" s="224" t="s">
        <v>1</v>
      </c>
      <c r="N331" s="225" t="s">
        <v>41</v>
      </c>
      <c r="O331" s="90"/>
      <c r="P331" s="226">
        <f>O331*H331</f>
        <v>0</v>
      </c>
      <c r="Q331" s="226">
        <v>0.0053699999999999998</v>
      </c>
      <c r="R331" s="226">
        <f>Q331*H331</f>
        <v>0.1074</v>
      </c>
      <c r="S331" s="226">
        <v>0</v>
      </c>
      <c r="T331" s="227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28" t="s">
        <v>224</v>
      </c>
      <c r="AT331" s="228" t="s">
        <v>132</v>
      </c>
      <c r="AU331" s="228" t="s">
        <v>86</v>
      </c>
      <c r="AY331" s="16" t="s">
        <v>129</v>
      </c>
      <c r="BE331" s="229">
        <f>IF(N331="základní",J331,0)</f>
        <v>0</v>
      </c>
      <c r="BF331" s="229">
        <f>IF(N331="snížená",J331,0)</f>
        <v>0</v>
      </c>
      <c r="BG331" s="229">
        <f>IF(N331="zákl. přenesená",J331,0)</f>
        <v>0</v>
      </c>
      <c r="BH331" s="229">
        <f>IF(N331="sníž. přenesená",J331,0)</f>
        <v>0</v>
      </c>
      <c r="BI331" s="229">
        <f>IF(N331="nulová",J331,0)</f>
        <v>0</v>
      </c>
      <c r="BJ331" s="16" t="s">
        <v>84</v>
      </c>
      <c r="BK331" s="229">
        <f>ROUND(I331*H331,2)</f>
        <v>0</v>
      </c>
      <c r="BL331" s="16" t="s">
        <v>224</v>
      </c>
      <c r="BM331" s="228" t="s">
        <v>523</v>
      </c>
    </row>
    <row r="332" s="2" customFormat="1">
      <c r="A332" s="37"/>
      <c r="B332" s="38"/>
      <c r="C332" s="39"/>
      <c r="D332" s="230" t="s">
        <v>139</v>
      </c>
      <c r="E332" s="39"/>
      <c r="F332" s="231" t="s">
        <v>524</v>
      </c>
      <c r="G332" s="39"/>
      <c r="H332" s="39"/>
      <c r="I332" s="232"/>
      <c r="J332" s="39"/>
      <c r="K332" s="39"/>
      <c r="L332" s="43"/>
      <c r="M332" s="233"/>
      <c r="N332" s="234"/>
      <c r="O332" s="90"/>
      <c r="P332" s="90"/>
      <c r="Q332" s="90"/>
      <c r="R332" s="90"/>
      <c r="S332" s="90"/>
      <c r="T332" s="91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T332" s="16" t="s">
        <v>139</v>
      </c>
      <c r="AU332" s="16" t="s">
        <v>86</v>
      </c>
    </row>
    <row r="333" s="13" customFormat="1">
      <c r="A333" s="13"/>
      <c r="B333" s="235"/>
      <c r="C333" s="236"/>
      <c r="D333" s="230" t="s">
        <v>141</v>
      </c>
      <c r="E333" s="237" t="s">
        <v>1</v>
      </c>
      <c r="F333" s="238" t="s">
        <v>525</v>
      </c>
      <c r="G333" s="236"/>
      <c r="H333" s="239">
        <v>20</v>
      </c>
      <c r="I333" s="240"/>
      <c r="J333" s="236"/>
      <c r="K333" s="236"/>
      <c r="L333" s="241"/>
      <c r="M333" s="242"/>
      <c r="N333" s="243"/>
      <c r="O333" s="243"/>
      <c r="P333" s="243"/>
      <c r="Q333" s="243"/>
      <c r="R333" s="243"/>
      <c r="S333" s="243"/>
      <c r="T333" s="244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5" t="s">
        <v>141</v>
      </c>
      <c r="AU333" s="245" t="s">
        <v>86</v>
      </c>
      <c r="AV333" s="13" t="s">
        <v>86</v>
      </c>
      <c r="AW333" s="13" t="s">
        <v>32</v>
      </c>
      <c r="AX333" s="13" t="s">
        <v>84</v>
      </c>
      <c r="AY333" s="245" t="s">
        <v>129</v>
      </c>
    </row>
    <row r="334" s="2" customFormat="1" ht="33" customHeight="1">
      <c r="A334" s="37"/>
      <c r="B334" s="38"/>
      <c r="C334" s="217" t="s">
        <v>526</v>
      </c>
      <c r="D334" s="217" t="s">
        <v>132</v>
      </c>
      <c r="E334" s="218" t="s">
        <v>527</v>
      </c>
      <c r="F334" s="219" t="s">
        <v>528</v>
      </c>
      <c r="G334" s="220" t="s">
        <v>135</v>
      </c>
      <c r="H334" s="221">
        <v>52</v>
      </c>
      <c r="I334" s="222"/>
      <c r="J334" s="223">
        <f>ROUND(I334*H334,2)</f>
        <v>0</v>
      </c>
      <c r="K334" s="219" t="s">
        <v>1</v>
      </c>
      <c r="L334" s="43"/>
      <c r="M334" s="224" t="s">
        <v>1</v>
      </c>
      <c r="N334" s="225" t="s">
        <v>41</v>
      </c>
      <c r="O334" s="90"/>
      <c r="P334" s="226">
        <f>O334*H334</f>
        <v>0</v>
      </c>
      <c r="Q334" s="226">
        <v>0.0058399999999999997</v>
      </c>
      <c r="R334" s="226">
        <f>Q334*H334</f>
        <v>0.30368000000000001</v>
      </c>
      <c r="S334" s="226">
        <v>0</v>
      </c>
      <c r="T334" s="227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28" t="s">
        <v>224</v>
      </c>
      <c r="AT334" s="228" t="s">
        <v>132</v>
      </c>
      <c r="AU334" s="228" t="s">
        <v>86</v>
      </c>
      <c r="AY334" s="16" t="s">
        <v>129</v>
      </c>
      <c r="BE334" s="229">
        <f>IF(N334="základní",J334,0)</f>
        <v>0</v>
      </c>
      <c r="BF334" s="229">
        <f>IF(N334="snížená",J334,0)</f>
        <v>0</v>
      </c>
      <c r="BG334" s="229">
        <f>IF(N334="zákl. přenesená",J334,0)</f>
        <v>0</v>
      </c>
      <c r="BH334" s="229">
        <f>IF(N334="sníž. přenesená",J334,0)</f>
        <v>0</v>
      </c>
      <c r="BI334" s="229">
        <f>IF(N334="nulová",J334,0)</f>
        <v>0</v>
      </c>
      <c r="BJ334" s="16" t="s">
        <v>84</v>
      </c>
      <c r="BK334" s="229">
        <f>ROUND(I334*H334,2)</f>
        <v>0</v>
      </c>
      <c r="BL334" s="16" t="s">
        <v>224</v>
      </c>
      <c r="BM334" s="228" t="s">
        <v>529</v>
      </c>
    </row>
    <row r="335" s="2" customFormat="1">
      <c r="A335" s="37"/>
      <c r="B335" s="38"/>
      <c r="C335" s="39"/>
      <c r="D335" s="230" t="s">
        <v>139</v>
      </c>
      <c r="E335" s="39"/>
      <c r="F335" s="231" t="s">
        <v>528</v>
      </c>
      <c r="G335" s="39"/>
      <c r="H335" s="39"/>
      <c r="I335" s="232"/>
      <c r="J335" s="39"/>
      <c r="K335" s="39"/>
      <c r="L335" s="43"/>
      <c r="M335" s="233"/>
      <c r="N335" s="234"/>
      <c r="O335" s="90"/>
      <c r="P335" s="90"/>
      <c r="Q335" s="90"/>
      <c r="R335" s="90"/>
      <c r="S335" s="90"/>
      <c r="T335" s="91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16" t="s">
        <v>139</v>
      </c>
      <c r="AU335" s="16" t="s">
        <v>86</v>
      </c>
    </row>
    <row r="336" s="13" customFormat="1">
      <c r="A336" s="13"/>
      <c r="B336" s="235"/>
      <c r="C336" s="236"/>
      <c r="D336" s="230" t="s">
        <v>141</v>
      </c>
      <c r="E336" s="237" t="s">
        <v>1</v>
      </c>
      <c r="F336" s="238" t="s">
        <v>376</v>
      </c>
      <c r="G336" s="236"/>
      <c r="H336" s="239">
        <v>52</v>
      </c>
      <c r="I336" s="240"/>
      <c r="J336" s="236"/>
      <c r="K336" s="236"/>
      <c r="L336" s="241"/>
      <c r="M336" s="242"/>
      <c r="N336" s="243"/>
      <c r="O336" s="243"/>
      <c r="P336" s="243"/>
      <c r="Q336" s="243"/>
      <c r="R336" s="243"/>
      <c r="S336" s="243"/>
      <c r="T336" s="244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5" t="s">
        <v>141</v>
      </c>
      <c r="AU336" s="245" t="s">
        <v>86</v>
      </c>
      <c r="AV336" s="13" t="s">
        <v>86</v>
      </c>
      <c r="AW336" s="13" t="s">
        <v>32</v>
      </c>
      <c r="AX336" s="13" t="s">
        <v>84</v>
      </c>
      <c r="AY336" s="245" t="s">
        <v>129</v>
      </c>
    </row>
    <row r="337" s="2" customFormat="1" ht="33" customHeight="1">
      <c r="A337" s="37"/>
      <c r="B337" s="38"/>
      <c r="C337" s="217" t="s">
        <v>530</v>
      </c>
      <c r="D337" s="217" t="s">
        <v>132</v>
      </c>
      <c r="E337" s="218" t="s">
        <v>531</v>
      </c>
      <c r="F337" s="219" t="s">
        <v>532</v>
      </c>
      <c r="G337" s="220" t="s">
        <v>307</v>
      </c>
      <c r="H337" s="221">
        <v>2.5</v>
      </c>
      <c r="I337" s="222"/>
      <c r="J337" s="223">
        <f>ROUND(I337*H337,2)</f>
        <v>0</v>
      </c>
      <c r="K337" s="219" t="s">
        <v>136</v>
      </c>
      <c r="L337" s="43"/>
      <c r="M337" s="224" t="s">
        <v>1</v>
      </c>
      <c r="N337" s="225" t="s">
        <v>41</v>
      </c>
      <c r="O337" s="90"/>
      <c r="P337" s="226">
        <f>O337*H337</f>
        <v>0</v>
      </c>
      <c r="Q337" s="226">
        <v>0.0019499999999999999</v>
      </c>
      <c r="R337" s="226">
        <f>Q337*H337</f>
        <v>0.004875</v>
      </c>
      <c r="S337" s="226">
        <v>0</v>
      </c>
      <c r="T337" s="227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28" t="s">
        <v>224</v>
      </c>
      <c r="AT337" s="228" t="s">
        <v>132</v>
      </c>
      <c r="AU337" s="228" t="s">
        <v>86</v>
      </c>
      <c r="AY337" s="16" t="s">
        <v>129</v>
      </c>
      <c r="BE337" s="229">
        <f>IF(N337="základní",J337,0)</f>
        <v>0</v>
      </c>
      <c r="BF337" s="229">
        <f>IF(N337="snížená",J337,0)</f>
        <v>0</v>
      </c>
      <c r="BG337" s="229">
        <f>IF(N337="zákl. přenesená",J337,0)</f>
        <v>0</v>
      </c>
      <c r="BH337" s="229">
        <f>IF(N337="sníž. přenesená",J337,0)</f>
        <v>0</v>
      </c>
      <c r="BI337" s="229">
        <f>IF(N337="nulová",J337,0)</f>
        <v>0</v>
      </c>
      <c r="BJ337" s="16" t="s">
        <v>84</v>
      </c>
      <c r="BK337" s="229">
        <f>ROUND(I337*H337,2)</f>
        <v>0</v>
      </c>
      <c r="BL337" s="16" t="s">
        <v>224</v>
      </c>
      <c r="BM337" s="228" t="s">
        <v>533</v>
      </c>
    </row>
    <row r="338" s="2" customFormat="1">
      <c r="A338" s="37"/>
      <c r="B338" s="38"/>
      <c r="C338" s="39"/>
      <c r="D338" s="230" t="s">
        <v>139</v>
      </c>
      <c r="E338" s="39"/>
      <c r="F338" s="231" t="s">
        <v>534</v>
      </c>
      <c r="G338" s="39"/>
      <c r="H338" s="39"/>
      <c r="I338" s="232"/>
      <c r="J338" s="39"/>
      <c r="K338" s="39"/>
      <c r="L338" s="43"/>
      <c r="M338" s="233"/>
      <c r="N338" s="234"/>
      <c r="O338" s="90"/>
      <c r="P338" s="90"/>
      <c r="Q338" s="90"/>
      <c r="R338" s="90"/>
      <c r="S338" s="90"/>
      <c r="T338" s="91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16" t="s">
        <v>139</v>
      </c>
      <c r="AU338" s="16" t="s">
        <v>86</v>
      </c>
    </row>
    <row r="339" s="13" customFormat="1">
      <c r="A339" s="13"/>
      <c r="B339" s="235"/>
      <c r="C339" s="236"/>
      <c r="D339" s="230" t="s">
        <v>141</v>
      </c>
      <c r="E339" s="237" t="s">
        <v>1</v>
      </c>
      <c r="F339" s="238" t="s">
        <v>535</v>
      </c>
      <c r="G339" s="236"/>
      <c r="H339" s="239">
        <v>2.5</v>
      </c>
      <c r="I339" s="240"/>
      <c r="J339" s="236"/>
      <c r="K339" s="236"/>
      <c r="L339" s="241"/>
      <c r="M339" s="242"/>
      <c r="N339" s="243"/>
      <c r="O339" s="243"/>
      <c r="P339" s="243"/>
      <c r="Q339" s="243"/>
      <c r="R339" s="243"/>
      <c r="S339" s="243"/>
      <c r="T339" s="244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5" t="s">
        <v>141</v>
      </c>
      <c r="AU339" s="245" t="s">
        <v>86</v>
      </c>
      <c r="AV339" s="13" t="s">
        <v>86</v>
      </c>
      <c r="AW339" s="13" t="s">
        <v>32</v>
      </c>
      <c r="AX339" s="13" t="s">
        <v>84</v>
      </c>
      <c r="AY339" s="245" t="s">
        <v>129</v>
      </c>
    </row>
    <row r="340" s="2" customFormat="1" ht="33" customHeight="1">
      <c r="A340" s="37"/>
      <c r="B340" s="38"/>
      <c r="C340" s="217" t="s">
        <v>536</v>
      </c>
      <c r="D340" s="217" t="s">
        <v>132</v>
      </c>
      <c r="E340" s="218" t="s">
        <v>537</v>
      </c>
      <c r="F340" s="219" t="s">
        <v>538</v>
      </c>
      <c r="G340" s="220" t="s">
        <v>307</v>
      </c>
      <c r="H340" s="221">
        <v>0.80000000000000004</v>
      </c>
      <c r="I340" s="222"/>
      <c r="J340" s="223">
        <f>ROUND(I340*H340,2)</f>
        <v>0</v>
      </c>
      <c r="K340" s="219" t="s">
        <v>136</v>
      </c>
      <c r="L340" s="43"/>
      <c r="M340" s="224" t="s">
        <v>1</v>
      </c>
      <c r="N340" s="225" t="s">
        <v>41</v>
      </c>
      <c r="O340" s="90"/>
      <c r="P340" s="226">
        <f>O340*H340</f>
        <v>0</v>
      </c>
      <c r="Q340" s="226">
        <v>0.0029399999999999999</v>
      </c>
      <c r="R340" s="226">
        <f>Q340*H340</f>
        <v>0.0023519999999999999</v>
      </c>
      <c r="S340" s="226">
        <v>0</v>
      </c>
      <c r="T340" s="227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28" t="s">
        <v>224</v>
      </c>
      <c r="AT340" s="228" t="s">
        <v>132</v>
      </c>
      <c r="AU340" s="228" t="s">
        <v>86</v>
      </c>
      <c r="AY340" s="16" t="s">
        <v>129</v>
      </c>
      <c r="BE340" s="229">
        <f>IF(N340="základní",J340,0)</f>
        <v>0</v>
      </c>
      <c r="BF340" s="229">
        <f>IF(N340="snížená",J340,0)</f>
        <v>0</v>
      </c>
      <c r="BG340" s="229">
        <f>IF(N340="zákl. přenesená",J340,0)</f>
        <v>0</v>
      </c>
      <c r="BH340" s="229">
        <f>IF(N340="sníž. přenesená",J340,0)</f>
        <v>0</v>
      </c>
      <c r="BI340" s="229">
        <f>IF(N340="nulová",J340,0)</f>
        <v>0</v>
      </c>
      <c r="BJ340" s="16" t="s">
        <v>84</v>
      </c>
      <c r="BK340" s="229">
        <f>ROUND(I340*H340,2)</f>
        <v>0</v>
      </c>
      <c r="BL340" s="16" t="s">
        <v>224</v>
      </c>
      <c r="BM340" s="228" t="s">
        <v>539</v>
      </c>
    </row>
    <row r="341" s="2" customFormat="1">
      <c r="A341" s="37"/>
      <c r="B341" s="38"/>
      <c r="C341" s="39"/>
      <c r="D341" s="230" t="s">
        <v>139</v>
      </c>
      <c r="E341" s="39"/>
      <c r="F341" s="231" t="s">
        <v>540</v>
      </c>
      <c r="G341" s="39"/>
      <c r="H341" s="39"/>
      <c r="I341" s="232"/>
      <c r="J341" s="39"/>
      <c r="K341" s="39"/>
      <c r="L341" s="43"/>
      <c r="M341" s="233"/>
      <c r="N341" s="234"/>
      <c r="O341" s="90"/>
      <c r="P341" s="90"/>
      <c r="Q341" s="90"/>
      <c r="R341" s="90"/>
      <c r="S341" s="90"/>
      <c r="T341" s="91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T341" s="16" t="s">
        <v>139</v>
      </c>
      <c r="AU341" s="16" t="s">
        <v>86</v>
      </c>
    </row>
    <row r="342" s="13" customFormat="1">
      <c r="A342" s="13"/>
      <c r="B342" s="235"/>
      <c r="C342" s="236"/>
      <c r="D342" s="230" t="s">
        <v>141</v>
      </c>
      <c r="E342" s="237" t="s">
        <v>1</v>
      </c>
      <c r="F342" s="238" t="s">
        <v>510</v>
      </c>
      <c r="G342" s="236"/>
      <c r="H342" s="239">
        <v>0.80000000000000004</v>
      </c>
      <c r="I342" s="240"/>
      <c r="J342" s="236"/>
      <c r="K342" s="236"/>
      <c r="L342" s="241"/>
      <c r="M342" s="242"/>
      <c r="N342" s="243"/>
      <c r="O342" s="243"/>
      <c r="P342" s="243"/>
      <c r="Q342" s="243"/>
      <c r="R342" s="243"/>
      <c r="S342" s="243"/>
      <c r="T342" s="24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5" t="s">
        <v>141</v>
      </c>
      <c r="AU342" s="245" t="s">
        <v>86</v>
      </c>
      <c r="AV342" s="13" t="s">
        <v>86</v>
      </c>
      <c r="AW342" s="13" t="s">
        <v>32</v>
      </c>
      <c r="AX342" s="13" t="s">
        <v>84</v>
      </c>
      <c r="AY342" s="245" t="s">
        <v>129</v>
      </c>
    </row>
    <row r="343" s="2" customFormat="1">
      <c r="A343" s="37"/>
      <c r="B343" s="38"/>
      <c r="C343" s="217" t="s">
        <v>541</v>
      </c>
      <c r="D343" s="217" t="s">
        <v>132</v>
      </c>
      <c r="E343" s="218" t="s">
        <v>542</v>
      </c>
      <c r="F343" s="219" t="s">
        <v>543</v>
      </c>
      <c r="G343" s="220" t="s">
        <v>307</v>
      </c>
      <c r="H343" s="221">
        <v>2.8999999999999999</v>
      </c>
      <c r="I343" s="222"/>
      <c r="J343" s="223">
        <f>ROUND(I343*H343,2)</f>
        <v>0</v>
      </c>
      <c r="K343" s="219" t="s">
        <v>1</v>
      </c>
      <c r="L343" s="43"/>
      <c r="M343" s="224" t="s">
        <v>1</v>
      </c>
      <c r="N343" s="225" t="s">
        <v>41</v>
      </c>
      <c r="O343" s="90"/>
      <c r="P343" s="226">
        <f>O343*H343</f>
        <v>0</v>
      </c>
      <c r="Q343" s="226">
        <v>0.0046800000000000001</v>
      </c>
      <c r="R343" s="226">
        <f>Q343*H343</f>
        <v>0.013572000000000001</v>
      </c>
      <c r="S343" s="226">
        <v>0</v>
      </c>
      <c r="T343" s="227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28" t="s">
        <v>224</v>
      </c>
      <c r="AT343" s="228" t="s">
        <v>132</v>
      </c>
      <c r="AU343" s="228" t="s">
        <v>86</v>
      </c>
      <c r="AY343" s="16" t="s">
        <v>129</v>
      </c>
      <c r="BE343" s="229">
        <f>IF(N343="základní",J343,0)</f>
        <v>0</v>
      </c>
      <c r="BF343" s="229">
        <f>IF(N343="snížená",J343,0)</f>
        <v>0</v>
      </c>
      <c r="BG343" s="229">
        <f>IF(N343="zákl. přenesená",J343,0)</f>
        <v>0</v>
      </c>
      <c r="BH343" s="229">
        <f>IF(N343="sníž. přenesená",J343,0)</f>
        <v>0</v>
      </c>
      <c r="BI343" s="229">
        <f>IF(N343="nulová",J343,0)</f>
        <v>0</v>
      </c>
      <c r="BJ343" s="16" t="s">
        <v>84</v>
      </c>
      <c r="BK343" s="229">
        <f>ROUND(I343*H343,2)</f>
        <v>0</v>
      </c>
      <c r="BL343" s="16" t="s">
        <v>224</v>
      </c>
      <c r="BM343" s="228" t="s">
        <v>544</v>
      </c>
    </row>
    <row r="344" s="2" customFormat="1">
      <c r="A344" s="37"/>
      <c r="B344" s="38"/>
      <c r="C344" s="39"/>
      <c r="D344" s="230" t="s">
        <v>139</v>
      </c>
      <c r="E344" s="39"/>
      <c r="F344" s="231" t="s">
        <v>543</v>
      </c>
      <c r="G344" s="39"/>
      <c r="H344" s="39"/>
      <c r="I344" s="232"/>
      <c r="J344" s="39"/>
      <c r="K344" s="39"/>
      <c r="L344" s="43"/>
      <c r="M344" s="233"/>
      <c r="N344" s="234"/>
      <c r="O344" s="90"/>
      <c r="P344" s="90"/>
      <c r="Q344" s="90"/>
      <c r="R344" s="90"/>
      <c r="S344" s="90"/>
      <c r="T344" s="91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T344" s="16" t="s">
        <v>139</v>
      </c>
      <c r="AU344" s="16" t="s">
        <v>86</v>
      </c>
    </row>
    <row r="345" s="13" customFormat="1">
      <c r="A345" s="13"/>
      <c r="B345" s="235"/>
      <c r="C345" s="236"/>
      <c r="D345" s="230" t="s">
        <v>141</v>
      </c>
      <c r="E345" s="237" t="s">
        <v>1</v>
      </c>
      <c r="F345" s="238" t="s">
        <v>545</v>
      </c>
      <c r="G345" s="236"/>
      <c r="H345" s="239">
        <v>1.3999999999999999</v>
      </c>
      <c r="I345" s="240"/>
      <c r="J345" s="236"/>
      <c r="K345" s="236"/>
      <c r="L345" s="241"/>
      <c r="M345" s="242"/>
      <c r="N345" s="243"/>
      <c r="O345" s="243"/>
      <c r="P345" s="243"/>
      <c r="Q345" s="243"/>
      <c r="R345" s="243"/>
      <c r="S345" s="243"/>
      <c r="T345" s="244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5" t="s">
        <v>141</v>
      </c>
      <c r="AU345" s="245" t="s">
        <v>86</v>
      </c>
      <c r="AV345" s="13" t="s">
        <v>86</v>
      </c>
      <c r="AW345" s="13" t="s">
        <v>32</v>
      </c>
      <c r="AX345" s="13" t="s">
        <v>76</v>
      </c>
      <c r="AY345" s="245" t="s">
        <v>129</v>
      </c>
    </row>
    <row r="346" s="13" customFormat="1">
      <c r="A346" s="13"/>
      <c r="B346" s="235"/>
      <c r="C346" s="236"/>
      <c r="D346" s="230" t="s">
        <v>141</v>
      </c>
      <c r="E346" s="237" t="s">
        <v>1</v>
      </c>
      <c r="F346" s="238" t="s">
        <v>546</v>
      </c>
      <c r="G346" s="236"/>
      <c r="H346" s="239">
        <v>1.5</v>
      </c>
      <c r="I346" s="240"/>
      <c r="J346" s="236"/>
      <c r="K346" s="236"/>
      <c r="L346" s="241"/>
      <c r="M346" s="242"/>
      <c r="N346" s="243"/>
      <c r="O346" s="243"/>
      <c r="P346" s="243"/>
      <c r="Q346" s="243"/>
      <c r="R346" s="243"/>
      <c r="S346" s="243"/>
      <c r="T346" s="24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5" t="s">
        <v>141</v>
      </c>
      <c r="AU346" s="245" t="s">
        <v>86</v>
      </c>
      <c r="AV346" s="13" t="s">
        <v>86</v>
      </c>
      <c r="AW346" s="13" t="s">
        <v>32</v>
      </c>
      <c r="AX346" s="13" t="s">
        <v>76</v>
      </c>
      <c r="AY346" s="245" t="s">
        <v>129</v>
      </c>
    </row>
    <row r="347" s="14" customFormat="1">
      <c r="A347" s="14"/>
      <c r="B347" s="256"/>
      <c r="C347" s="257"/>
      <c r="D347" s="230" t="s">
        <v>141</v>
      </c>
      <c r="E347" s="258" t="s">
        <v>1</v>
      </c>
      <c r="F347" s="259" t="s">
        <v>181</v>
      </c>
      <c r="G347" s="257"/>
      <c r="H347" s="260">
        <v>2.8999999999999999</v>
      </c>
      <c r="I347" s="261"/>
      <c r="J347" s="257"/>
      <c r="K347" s="257"/>
      <c r="L347" s="262"/>
      <c r="M347" s="263"/>
      <c r="N347" s="264"/>
      <c r="O347" s="264"/>
      <c r="P347" s="264"/>
      <c r="Q347" s="264"/>
      <c r="R347" s="264"/>
      <c r="S347" s="264"/>
      <c r="T347" s="265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66" t="s">
        <v>141</v>
      </c>
      <c r="AU347" s="266" t="s">
        <v>86</v>
      </c>
      <c r="AV347" s="14" t="s">
        <v>137</v>
      </c>
      <c r="AW347" s="14" t="s">
        <v>32</v>
      </c>
      <c r="AX347" s="14" t="s">
        <v>84</v>
      </c>
      <c r="AY347" s="266" t="s">
        <v>129</v>
      </c>
    </row>
    <row r="348" s="2" customFormat="1" ht="33" customHeight="1">
      <c r="A348" s="37"/>
      <c r="B348" s="38"/>
      <c r="C348" s="217" t="s">
        <v>547</v>
      </c>
      <c r="D348" s="217" t="s">
        <v>132</v>
      </c>
      <c r="E348" s="218" t="s">
        <v>548</v>
      </c>
      <c r="F348" s="219" t="s">
        <v>549</v>
      </c>
      <c r="G348" s="220" t="s">
        <v>164</v>
      </c>
      <c r="H348" s="221">
        <v>3</v>
      </c>
      <c r="I348" s="222"/>
      <c r="J348" s="223">
        <f>ROUND(I348*H348,2)</f>
        <v>0</v>
      </c>
      <c r="K348" s="219" t="s">
        <v>136</v>
      </c>
      <c r="L348" s="43"/>
      <c r="M348" s="224" t="s">
        <v>1</v>
      </c>
      <c r="N348" s="225" t="s">
        <v>41</v>
      </c>
      <c r="O348" s="90"/>
      <c r="P348" s="226">
        <f>O348*H348</f>
        <v>0</v>
      </c>
      <c r="Q348" s="226">
        <v>0.0039699999999999996</v>
      </c>
      <c r="R348" s="226">
        <f>Q348*H348</f>
        <v>0.011909999999999999</v>
      </c>
      <c r="S348" s="226">
        <v>0</v>
      </c>
      <c r="T348" s="227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28" t="s">
        <v>224</v>
      </c>
      <c r="AT348" s="228" t="s">
        <v>132</v>
      </c>
      <c r="AU348" s="228" t="s">
        <v>86</v>
      </c>
      <c r="AY348" s="16" t="s">
        <v>129</v>
      </c>
      <c r="BE348" s="229">
        <f>IF(N348="základní",J348,0)</f>
        <v>0</v>
      </c>
      <c r="BF348" s="229">
        <f>IF(N348="snížená",J348,0)</f>
        <v>0</v>
      </c>
      <c r="BG348" s="229">
        <f>IF(N348="zákl. přenesená",J348,0)</f>
        <v>0</v>
      </c>
      <c r="BH348" s="229">
        <f>IF(N348="sníž. přenesená",J348,0)</f>
        <v>0</v>
      </c>
      <c r="BI348" s="229">
        <f>IF(N348="nulová",J348,0)</f>
        <v>0</v>
      </c>
      <c r="BJ348" s="16" t="s">
        <v>84</v>
      </c>
      <c r="BK348" s="229">
        <f>ROUND(I348*H348,2)</f>
        <v>0</v>
      </c>
      <c r="BL348" s="16" t="s">
        <v>224</v>
      </c>
      <c r="BM348" s="228" t="s">
        <v>550</v>
      </c>
    </row>
    <row r="349" s="2" customFormat="1">
      <c r="A349" s="37"/>
      <c r="B349" s="38"/>
      <c r="C349" s="39"/>
      <c r="D349" s="230" t="s">
        <v>139</v>
      </c>
      <c r="E349" s="39"/>
      <c r="F349" s="231" t="s">
        <v>551</v>
      </c>
      <c r="G349" s="39"/>
      <c r="H349" s="39"/>
      <c r="I349" s="232"/>
      <c r="J349" s="39"/>
      <c r="K349" s="39"/>
      <c r="L349" s="43"/>
      <c r="M349" s="233"/>
      <c r="N349" s="234"/>
      <c r="O349" s="90"/>
      <c r="P349" s="90"/>
      <c r="Q349" s="90"/>
      <c r="R349" s="90"/>
      <c r="S349" s="90"/>
      <c r="T349" s="91"/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T349" s="16" t="s">
        <v>139</v>
      </c>
      <c r="AU349" s="16" t="s">
        <v>86</v>
      </c>
    </row>
    <row r="350" s="2" customFormat="1">
      <c r="A350" s="37"/>
      <c r="B350" s="38"/>
      <c r="C350" s="217" t="s">
        <v>552</v>
      </c>
      <c r="D350" s="217" t="s">
        <v>132</v>
      </c>
      <c r="E350" s="218" t="s">
        <v>553</v>
      </c>
      <c r="F350" s="219" t="s">
        <v>554</v>
      </c>
      <c r="G350" s="220" t="s">
        <v>307</v>
      </c>
      <c r="H350" s="221">
        <v>21.699999999999999</v>
      </c>
      <c r="I350" s="222"/>
      <c r="J350" s="223">
        <f>ROUND(I350*H350,2)</f>
        <v>0</v>
      </c>
      <c r="K350" s="219" t="s">
        <v>136</v>
      </c>
      <c r="L350" s="43"/>
      <c r="M350" s="224" t="s">
        <v>1</v>
      </c>
      <c r="N350" s="225" t="s">
        <v>41</v>
      </c>
      <c r="O350" s="90"/>
      <c r="P350" s="226">
        <f>O350*H350</f>
        <v>0</v>
      </c>
      <c r="Q350" s="226">
        <v>0.0024499999999999999</v>
      </c>
      <c r="R350" s="226">
        <f>Q350*H350</f>
        <v>0.053164999999999997</v>
      </c>
      <c r="S350" s="226">
        <v>0</v>
      </c>
      <c r="T350" s="227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28" t="s">
        <v>224</v>
      </c>
      <c r="AT350" s="228" t="s">
        <v>132</v>
      </c>
      <c r="AU350" s="228" t="s">
        <v>86</v>
      </c>
      <c r="AY350" s="16" t="s">
        <v>129</v>
      </c>
      <c r="BE350" s="229">
        <f>IF(N350="základní",J350,0)</f>
        <v>0</v>
      </c>
      <c r="BF350" s="229">
        <f>IF(N350="snížená",J350,0)</f>
        <v>0</v>
      </c>
      <c r="BG350" s="229">
        <f>IF(N350="zákl. přenesená",J350,0)</f>
        <v>0</v>
      </c>
      <c r="BH350" s="229">
        <f>IF(N350="sníž. přenesená",J350,0)</f>
        <v>0</v>
      </c>
      <c r="BI350" s="229">
        <f>IF(N350="nulová",J350,0)</f>
        <v>0</v>
      </c>
      <c r="BJ350" s="16" t="s">
        <v>84</v>
      </c>
      <c r="BK350" s="229">
        <f>ROUND(I350*H350,2)</f>
        <v>0</v>
      </c>
      <c r="BL350" s="16" t="s">
        <v>224</v>
      </c>
      <c r="BM350" s="228" t="s">
        <v>555</v>
      </c>
    </row>
    <row r="351" s="2" customFormat="1">
      <c r="A351" s="37"/>
      <c r="B351" s="38"/>
      <c r="C351" s="39"/>
      <c r="D351" s="230" t="s">
        <v>139</v>
      </c>
      <c r="E351" s="39"/>
      <c r="F351" s="231" t="s">
        <v>556</v>
      </c>
      <c r="G351" s="39"/>
      <c r="H351" s="39"/>
      <c r="I351" s="232"/>
      <c r="J351" s="39"/>
      <c r="K351" s="39"/>
      <c r="L351" s="43"/>
      <c r="M351" s="233"/>
      <c r="N351" s="234"/>
      <c r="O351" s="90"/>
      <c r="P351" s="90"/>
      <c r="Q351" s="90"/>
      <c r="R351" s="90"/>
      <c r="S351" s="90"/>
      <c r="T351" s="91"/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T351" s="16" t="s">
        <v>139</v>
      </c>
      <c r="AU351" s="16" t="s">
        <v>86</v>
      </c>
    </row>
    <row r="352" s="13" customFormat="1">
      <c r="A352" s="13"/>
      <c r="B352" s="235"/>
      <c r="C352" s="236"/>
      <c r="D352" s="230" t="s">
        <v>141</v>
      </c>
      <c r="E352" s="237" t="s">
        <v>1</v>
      </c>
      <c r="F352" s="238" t="s">
        <v>557</v>
      </c>
      <c r="G352" s="236"/>
      <c r="H352" s="239">
        <v>21.699999999999999</v>
      </c>
      <c r="I352" s="240"/>
      <c r="J352" s="236"/>
      <c r="K352" s="236"/>
      <c r="L352" s="241"/>
      <c r="M352" s="242"/>
      <c r="N352" s="243"/>
      <c r="O352" s="243"/>
      <c r="P352" s="243"/>
      <c r="Q352" s="243"/>
      <c r="R352" s="243"/>
      <c r="S352" s="243"/>
      <c r="T352" s="244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5" t="s">
        <v>141</v>
      </c>
      <c r="AU352" s="245" t="s">
        <v>86</v>
      </c>
      <c r="AV352" s="13" t="s">
        <v>86</v>
      </c>
      <c r="AW352" s="13" t="s">
        <v>32</v>
      </c>
      <c r="AX352" s="13" t="s">
        <v>84</v>
      </c>
      <c r="AY352" s="245" t="s">
        <v>129</v>
      </c>
    </row>
    <row r="353" s="2" customFormat="1">
      <c r="A353" s="37"/>
      <c r="B353" s="38"/>
      <c r="C353" s="217" t="s">
        <v>558</v>
      </c>
      <c r="D353" s="217" t="s">
        <v>132</v>
      </c>
      <c r="E353" s="218" t="s">
        <v>559</v>
      </c>
      <c r="F353" s="219" t="s">
        <v>560</v>
      </c>
      <c r="G353" s="220" t="s">
        <v>307</v>
      </c>
      <c r="H353" s="221">
        <v>9.1999999999999993</v>
      </c>
      <c r="I353" s="222"/>
      <c r="J353" s="223">
        <f>ROUND(I353*H353,2)</f>
        <v>0</v>
      </c>
      <c r="K353" s="219" t="s">
        <v>136</v>
      </c>
      <c r="L353" s="43"/>
      <c r="M353" s="224" t="s">
        <v>1</v>
      </c>
      <c r="N353" s="225" t="s">
        <v>41</v>
      </c>
      <c r="O353" s="90"/>
      <c r="P353" s="226">
        <f>O353*H353</f>
        <v>0</v>
      </c>
      <c r="Q353" s="226">
        <v>0.0028600000000000001</v>
      </c>
      <c r="R353" s="226">
        <f>Q353*H353</f>
        <v>0.026311999999999999</v>
      </c>
      <c r="S353" s="226">
        <v>0</v>
      </c>
      <c r="T353" s="227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28" t="s">
        <v>224</v>
      </c>
      <c r="AT353" s="228" t="s">
        <v>132</v>
      </c>
      <c r="AU353" s="228" t="s">
        <v>86</v>
      </c>
      <c r="AY353" s="16" t="s">
        <v>129</v>
      </c>
      <c r="BE353" s="229">
        <f>IF(N353="základní",J353,0)</f>
        <v>0</v>
      </c>
      <c r="BF353" s="229">
        <f>IF(N353="snížená",J353,0)</f>
        <v>0</v>
      </c>
      <c r="BG353" s="229">
        <f>IF(N353="zákl. přenesená",J353,0)</f>
        <v>0</v>
      </c>
      <c r="BH353" s="229">
        <f>IF(N353="sníž. přenesená",J353,0)</f>
        <v>0</v>
      </c>
      <c r="BI353" s="229">
        <f>IF(N353="nulová",J353,0)</f>
        <v>0</v>
      </c>
      <c r="BJ353" s="16" t="s">
        <v>84</v>
      </c>
      <c r="BK353" s="229">
        <f>ROUND(I353*H353,2)</f>
        <v>0</v>
      </c>
      <c r="BL353" s="16" t="s">
        <v>224</v>
      </c>
      <c r="BM353" s="228" t="s">
        <v>561</v>
      </c>
    </row>
    <row r="354" s="2" customFormat="1">
      <c r="A354" s="37"/>
      <c r="B354" s="38"/>
      <c r="C354" s="39"/>
      <c r="D354" s="230" t="s">
        <v>139</v>
      </c>
      <c r="E354" s="39"/>
      <c r="F354" s="231" t="s">
        <v>562</v>
      </c>
      <c r="G354" s="39"/>
      <c r="H354" s="39"/>
      <c r="I354" s="232"/>
      <c r="J354" s="39"/>
      <c r="K354" s="39"/>
      <c r="L354" s="43"/>
      <c r="M354" s="233"/>
      <c r="N354" s="234"/>
      <c r="O354" s="90"/>
      <c r="P354" s="90"/>
      <c r="Q354" s="90"/>
      <c r="R354" s="90"/>
      <c r="S354" s="90"/>
      <c r="T354" s="91"/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T354" s="16" t="s">
        <v>139</v>
      </c>
      <c r="AU354" s="16" t="s">
        <v>86</v>
      </c>
    </row>
    <row r="355" s="13" customFormat="1">
      <c r="A355" s="13"/>
      <c r="B355" s="235"/>
      <c r="C355" s="236"/>
      <c r="D355" s="230" t="s">
        <v>141</v>
      </c>
      <c r="E355" s="237" t="s">
        <v>1</v>
      </c>
      <c r="F355" s="238" t="s">
        <v>563</v>
      </c>
      <c r="G355" s="236"/>
      <c r="H355" s="239">
        <v>9.1999999999999993</v>
      </c>
      <c r="I355" s="240"/>
      <c r="J355" s="236"/>
      <c r="K355" s="236"/>
      <c r="L355" s="241"/>
      <c r="M355" s="242"/>
      <c r="N355" s="243"/>
      <c r="O355" s="243"/>
      <c r="P355" s="243"/>
      <c r="Q355" s="243"/>
      <c r="R355" s="243"/>
      <c r="S355" s="243"/>
      <c r="T355" s="244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5" t="s">
        <v>141</v>
      </c>
      <c r="AU355" s="245" t="s">
        <v>86</v>
      </c>
      <c r="AV355" s="13" t="s">
        <v>86</v>
      </c>
      <c r="AW355" s="13" t="s">
        <v>32</v>
      </c>
      <c r="AX355" s="13" t="s">
        <v>84</v>
      </c>
      <c r="AY355" s="245" t="s">
        <v>129</v>
      </c>
    </row>
    <row r="356" s="2" customFormat="1">
      <c r="A356" s="37"/>
      <c r="B356" s="38"/>
      <c r="C356" s="217" t="s">
        <v>564</v>
      </c>
      <c r="D356" s="217" t="s">
        <v>132</v>
      </c>
      <c r="E356" s="218" t="s">
        <v>565</v>
      </c>
      <c r="F356" s="219" t="s">
        <v>566</v>
      </c>
      <c r="G356" s="220" t="s">
        <v>164</v>
      </c>
      <c r="H356" s="221">
        <v>2</v>
      </c>
      <c r="I356" s="222"/>
      <c r="J356" s="223">
        <f>ROUND(I356*H356,2)</f>
        <v>0</v>
      </c>
      <c r="K356" s="219" t="s">
        <v>136</v>
      </c>
      <c r="L356" s="43"/>
      <c r="M356" s="224" t="s">
        <v>1</v>
      </c>
      <c r="N356" s="225" t="s">
        <v>41</v>
      </c>
      <c r="O356" s="90"/>
      <c r="P356" s="226">
        <f>O356*H356</f>
        <v>0</v>
      </c>
      <c r="Q356" s="226">
        <v>0.00035</v>
      </c>
      <c r="R356" s="226">
        <f>Q356*H356</f>
        <v>0.00069999999999999999</v>
      </c>
      <c r="S356" s="226">
        <v>0</v>
      </c>
      <c r="T356" s="227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228" t="s">
        <v>224</v>
      </c>
      <c r="AT356" s="228" t="s">
        <v>132</v>
      </c>
      <c r="AU356" s="228" t="s">
        <v>86</v>
      </c>
      <c r="AY356" s="16" t="s">
        <v>129</v>
      </c>
      <c r="BE356" s="229">
        <f>IF(N356="základní",J356,0)</f>
        <v>0</v>
      </c>
      <c r="BF356" s="229">
        <f>IF(N356="snížená",J356,0)</f>
        <v>0</v>
      </c>
      <c r="BG356" s="229">
        <f>IF(N356="zákl. přenesená",J356,0)</f>
        <v>0</v>
      </c>
      <c r="BH356" s="229">
        <f>IF(N356="sníž. přenesená",J356,0)</f>
        <v>0</v>
      </c>
      <c r="BI356" s="229">
        <f>IF(N356="nulová",J356,0)</f>
        <v>0</v>
      </c>
      <c r="BJ356" s="16" t="s">
        <v>84</v>
      </c>
      <c r="BK356" s="229">
        <f>ROUND(I356*H356,2)</f>
        <v>0</v>
      </c>
      <c r="BL356" s="16" t="s">
        <v>224</v>
      </c>
      <c r="BM356" s="228" t="s">
        <v>567</v>
      </c>
    </row>
    <row r="357" s="2" customFormat="1">
      <c r="A357" s="37"/>
      <c r="B357" s="38"/>
      <c r="C357" s="39"/>
      <c r="D357" s="230" t="s">
        <v>139</v>
      </c>
      <c r="E357" s="39"/>
      <c r="F357" s="231" t="s">
        <v>568</v>
      </c>
      <c r="G357" s="39"/>
      <c r="H357" s="39"/>
      <c r="I357" s="232"/>
      <c r="J357" s="39"/>
      <c r="K357" s="39"/>
      <c r="L357" s="43"/>
      <c r="M357" s="233"/>
      <c r="N357" s="234"/>
      <c r="O357" s="90"/>
      <c r="P357" s="90"/>
      <c r="Q357" s="90"/>
      <c r="R357" s="90"/>
      <c r="S357" s="90"/>
      <c r="T357" s="91"/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T357" s="16" t="s">
        <v>139</v>
      </c>
      <c r="AU357" s="16" t="s">
        <v>86</v>
      </c>
    </row>
    <row r="358" s="13" customFormat="1">
      <c r="A358" s="13"/>
      <c r="B358" s="235"/>
      <c r="C358" s="236"/>
      <c r="D358" s="230" t="s">
        <v>141</v>
      </c>
      <c r="E358" s="237" t="s">
        <v>1</v>
      </c>
      <c r="F358" s="238" t="s">
        <v>569</v>
      </c>
      <c r="G358" s="236"/>
      <c r="H358" s="239">
        <v>2</v>
      </c>
      <c r="I358" s="240"/>
      <c r="J358" s="236"/>
      <c r="K358" s="236"/>
      <c r="L358" s="241"/>
      <c r="M358" s="242"/>
      <c r="N358" s="243"/>
      <c r="O358" s="243"/>
      <c r="P358" s="243"/>
      <c r="Q358" s="243"/>
      <c r="R358" s="243"/>
      <c r="S358" s="243"/>
      <c r="T358" s="244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5" t="s">
        <v>141</v>
      </c>
      <c r="AU358" s="245" t="s">
        <v>86</v>
      </c>
      <c r="AV358" s="13" t="s">
        <v>86</v>
      </c>
      <c r="AW358" s="13" t="s">
        <v>32</v>
      </c>
      <c r="AX358" s="13" t="s">
        <v>84</v>
      </c>
      <c r="AY358" s="245" t="s">
        <v>129</v>
      </c>
    </row>
    <row r="359" s="2" customFormat="1">
      <c r="A359" s="37"/>
      <c r="B359" s="38"/>
      <c r="C359" s="217" t="s">
        <v>570</v>
      </c>
      <c r="D359" s="217" t="s">
        <v>132</v>
      </c>
      <c r="E359" s="218" t="s">
        <v>571</v>
      </c>
      <c r="F359" s="219" t="s">
        <v>572</v>
      </c>
      <c r="G359" s="220" t="s">
        <v>164</v>
      </c>
      <c r="H359" s="221">
        <v>1</v>
      </c>
      <c r="I359" s="222"/>
      <c r="J359" s="223">
        <f>ROUND(I359*H359,2)</f>
        <v>0</v>
      </c>
      <c r="K359" s="219" t="s">
        <v>136</v>
      </c>
      <c r="L359" s="43"/>
      <c r="M359" s="224" t="s">
        <v>1</v>
      </c>
      <c r="N359" s="225" t="s">
        <v>41</v>
      </c>
      <c r="O359" s="90"/>
      <c r="P359" s="226">
        <f>O359*H359</f>
        <v>0</v>
      </c>
      <c r="Q359" s="226">
        <v>0.00048000000000000001</v>
      </c>
      <c r="R359" s="226">
        <f>Q359*H359</f>
        <v>0.00048000000000000001</v>
      </c>
      <c r="S359" s="226">
        <v>0</v>
      </c>
      <c r="T359" s="227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28" t="s">
        <v>224</v>
      </c>
      <c r="AT359" s="228" t="s">
        <v>132</v>
      </c>
      <c r="AU359" s="228" t="s">
        <v>86</v>
      </c>
      <c r="AY359" s="16" t="s">
        <v>129</v>
      </c>
      <c r="BE359" s="229">
        <f>IF(N359="základní",J359,0)</f>
        <v>0</v>
      </c>
      <c r="BF359" s="229">
        <f>IF(N359="snížená",J359,0)</f>
        <v>0</v>
      </c>
      <c r="BG359" s="229">
        <f>IF(N359="zákl. přenesená",J359,0)</f>
        <v>0</v>
      </c>
      <c r="BH359" s="229">
        <f>IF(N359="sníž. přenesená",J359,0)</f>
        <v>0</v>
      </c>
      <c r="BI359" s="229">
        <f>IF(N359="nulová",J359,0)</f>
        <v>0</v>
      </c>
      <c r="BJ359" s="16" t="s">
        <v>84</v>
      </c>
      <c r="BK359" s="229">
        <f>ROUND(I359*H359,2)</f>
        <v>0</v>
      </c>
      <c r="BL359" s="16" t="s">
        <v>224</v>
      </c>
      <c r="BM359" s="228" t="s">
        <v>573</v>
      </c>
    </row>
    <row r="360" s="2" customFormat="1">
      <c r="A360" s="37"/>
      <c r="B360" s="38"/>
      <c r="C360" s="39"/>
      <c r="D360" s="230" t="s">
        <v>139</v>
      </c>
      <c r="E360" s="39"/>
      <c r="F360" s="231" t="s">
        <v>574</v>
      </c>
      <c r="G360" s="39"/>
      <c r="H360" s="39"/>
      <c r="I360" s="232"/>
      <c r="J360" s="39"/>
      <c r="K360" s="39"/>
      <c r="L360" s="43"/>
      <c r="M360" s="233"/>
      <c r="N360" s="234"/>
      <c r="O360" s="90"/>
      <c r="P360" s="90"/>
      <c r="Q360" s="90"/>
      <c r="R360" s="90"/>
      <c r="S360" s="90"/>
      <c r="T360" s="91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T360" s="16" t="s">
        <v>139</v>
      </c>
      <c r="AU360" s="16" t="s">
        <v>86</v>
      </c>
    </row>
    <row r="361" s="13" customFormat="1">
      <c r="A361" s="13"/>
      <c r="B361" s="235"/>
      <c r="C361" s="236"/>
      <c r="D361" s="230" t="s">
        <v>141</v>
      </c>
      <c r="E361" s="237" t="s">
        <v>1</v>
      </c>
      <c r="F361" s="238" t="s">
        <v>575</v>
      </c>
      <c r="G361" s="236"/>
      <c r="H361" s="239">
        <v>1</v>
      </c>
      <c r="I361" s="240"/>
      <c r="J361" s="236"/>
      <c r="K361" s="236"/>
      <c r="L361" s="241"/>
      <c r="M361" s="242"/>
      <c r="N361" s="243"/>
      <c r="O361" s="243"/>
      <c r="P361" s="243"/>
      <c r="Q361" s="243"/>
      <c r="R361" s="243"/>
      <c r="S361" s="243"/>
      <c r="T361" s="244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5" t="s">
        <v>141</v>
      </c>
      <c r="AU361" s="245" t="s">
        <v>86</v>
      </c>
      <c r="AV361" s="13" t="s">
        <v>86</v>
      </c>
      <c r="AW361" s="13" t="s">
        <v>32</v>
      </c>
      <c r="AX361" s="13" t="s">
        <v>84</v>
      </c>
      <c r="AY361" s="245" t="s">
        <v>129</v>
      </c>
    </row>
    <row r="362" s="2" customFormat="1" ht="33" customHeight="1">
      <c r="A362" s="37"/>
      <c r="B362" s="38"/>
      <c r="C362" s="217" t="s">
        <v>576</v>
      </c>
      <c r="D362" s="217" t="s">
        <v>132</v>
      </c>
      <c r="E362" s="218" t="s">
        <v>577</v>
      </c>
      <c r="F362" s="219" t="s">
        <v>578</v>
      </c>
      <c r="G362" s="220" t="s">
        <v>307</v>
      </c>
      <c r="H362" s="221">
        <v>91.900000000000006</v>
      </c>
      <c r="I362" s="222"/>
      <c r="J362" s="223">
        <f>ROUND(I362*H362,2)</f>
        <v>0</v>
      </c>
      <c r="K362" s="219" t="s">
        <v>136</v>
      </c>
      <c r="L362" s="43"/>
      <c r="M362" s="224" t="s">
        <v>1</v>
      </c>
      <c r="N362" s="225" t="s">
        <v>41</v>
      </c>
      <c r="O362" s="90"/>
      <c r="P362" s="226">
        <f>O362*H362</f>
        <v>0</v>
      </c>
      <c r="Q362" s="226">
        <v>0.0082500000000000004</v>
      </c>
      <c r="R362" s="226">
        <f>Q362*H362</f>
        <v>0.75817500000000004</v>
      </c>
      <c r="S362" s="226">
        <v>0</v>
      </c>
      <c r="T362" s="227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28" t="s">
        <v>224</v>
      </c>
      <c r="AT362" s="228" t="s">
        <v>132</v>
      </c>
      <c r="AU362" s="228" t="s">
        <v>86</v>
      </c>
      <c r="AY362" s="16" t="s">
        <v>129</v>
      </c>
      <c r="BE362" s="229">
        <f>IF(N362="základní",J362,0)</f>
        <v>0</v>
      </c>
      <c r="BF362" s="229">
        <f>IF(N362="snížená",J362,0)</f>
        <v>0</v>
      </c>
      <c r="BG362" s="229">
        <f>IF(N362="zákl. přenesená",J362,0)</f>
        <v>0</v>
      </c>
      <c r="BH362" s="229">
        <f>IF(N362="sníž. přenesená",J362,0)</f>
        <v>0</v>
      </c>
      <c r="BI362" s="229">
        <f>IF(N362="nulová",J362,0)</f>
        <v>0</v>
      </c>
      <c r="BJ362" s="16" t="s">
        <v>84</v>
      </c>
      <c r="BK362" s="229">
        <f>ROUND(I362*H362,2)</f>
        <v>0</v>
      </c>
      <c r="BL362" s="16" t="s">
        <v>224</v>
      </c>
      <c r="BM362" s="228" t="s">
        <v>579</v>
      </c>
    </row>
    <row r="363" s="2" customFormat="1">
      <c r="A363" s="37"/>
      <c r="B363" s="38"/>
      <c r="C363" s="39"/>
      <c r="D363" s="230" t="s">
        <v>139</v>
      </c>
      <c r="E363" s="39"/>
      <c r="F363" s="231" t="s">
        <v>580</v>
      </c>
      <c r="G363" s="39"/>
      <c r="H363" s="39"/>
      <c r="I363" s="232"/>
      <c r="J363" s="39"/>
      <c r="K363" s="39"/>
      <c r="L363" s="43"/>
      <c r="M363" s="233"/>
      <c r="N363" s="234"/>
      <c r="O363" s="90"/>
      <c r="P363" s="90"/>
      <c r="Q363" s="90"/>
      <c r="R363" s="90"/>
      <c r="S363" s="90"/>
      <c r="T363" s="91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T363" s="16" t="s">
        <v>139</v>
      </c>
      <c r="AU363" s="16" t="s">
        <v>86</v>
      </c>
    </row>
    <row r="364" s="13" customFormat="1">
      <c r="A364" s="13"/>
      <c r="B364" s="235"/>
      <c r="C364" s="236"/>
      <c r="D364" s="230" t="s">
        <v>141</v>
      </c>
      <c r="E364" s="237" t="s">
        <v>1</v>
      </c>
      <c r="F364" s="238" t="s">
        <v>581</v>
      </c>
      <c r="G364" s="236"/>
      <c r="H364" s="239">
        <v>91.900000000000006</v>
      </c>
      <c r="I364" s="240"/>
      <c r="J364" s="236"/>
      <c r="K364" s="236"/>
      <c r="L364" s="241"/>
      <c r="M364" s="242"/>
      <c r="N364" s="243"/>
      <c r="O364" s="243"/>
      <c r="P364" s="243"/>
      <c r="Q364" s="243"/>
      <c r="R364" s="243"/>
      <c r="S364" s="243"/>
      <c r="T364" s="244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5" t="s">
        <v>141</v>
      </c>
      <c r="AU364" s="245" t="s">
        <v>86</v>
      </c>
      <c r="AV364" s="13" t="s">
        <v>86</v>
      </c>
      <c r="AW364" s="13" t="s">
        <v>32</v>
      </c>
      <c r="AX364" s="13" t="s">
        <v>84</v>
      </c>
      <c r="AY364" s="245" t="s">
        <v>129</v>
      </c>
    </row>
    <row r="365" s="2" customFormat="1">
      <c r="A365" s="37"/>
      <c r="B365" s="38"/>
      <c r="C365" s="217" t="s">
        <v>582</v>
      </c>
      <c r="D365" s="217" t="s">
        <v>132</v>
      </c>
      <c r="E365" s="218" t="s">
        <v>583</v>
      </c>
      <c r="F365" s="219" t="s">
        <v>584</v>
      </c>
      <c r="G365" s="220" t="s">
        <v>307</v>
      </c>
      <c r="H365" s="221">
        <v>115</v>
      </c>
      <c r="I365" s="222"/>
      <c r="J365" s="223">
        <f>ROUND(I365*H365,2)</f>
        <v>0</v>
      </c>
      <c r="K365" s="219" t="s">
        <v>136</v>
      </c>
      <c r="L365" s="43"/>
      <c r="M365" s="224" t="s">
        <v>1</v>
      </c>
      <c r="N365" s="225" t="s">
        <v>41</v>
      </c>
      <c r="O365" s="90"/>
      <c r="P365" s="226">
        <f>O365*H365</f>
        <v>0</v>
      </c>
      <c r="Q365" s="226">
        <v>0.0022300000000000002</v>
      </c>
      <c r="R365" s="226">
        <f>Q365*H365</f>
        <v>0.25645000000000001</v>
      </c>
      <c r="S365" s="226">
        <v>0</v>
      </c>
      <c r="T365" s="227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228" t="s">
        <v>224</v>
      </c>
      <c r="AT365" s="228" t="s">
        <v>132</v>
      </c>
      <c r="AU365" s="228" t="s">
        <v>86</v>
      </c>
      <c r="AY365" s="16" t="s">
        <v>129</v>
      </c>
      <c r="BE365" s="229">
        <f>IF(N365="základní",J365,0)</f>
        <v>0</v>
      </c>
      <c r="BF365" s="229">
        <f>IF(N365="snížená",J365,0)</f>
        <v>0</v>
      </c>
      <c r="BG365" s="229">
        <f>IF(N365="zákl. přenesená",J365,0)</f>
        <v>0</v>
      </c>
      <c r="BH365" s="229">
        <f>IF(N365="sníž. přenesená",J365,0)</f>
        <v>0</v>
      </c>
      <c r="BI365" s="229">
        <f>IF(N365="nulová",J365,0)</f>
        <v>0</v>
      </c>
      <c r="BJ365" s="16" t="s">
        <v>84</v>
      </c>
      <c r="BK365" s="229">
        <f>ROUND(I365*H365,2)</f>
        <v>0</v>
      </c>
      <c r="BL365" s="16" t="s">
        <v>224</v>
      </c>
      <c r="BM365" s="228" t="s">
        <v>585</v>
      </c>
    </row>
    <row r="366" s="2" customFormat="1">
      <c r="A366" s="37"/>
      <c r="B366" s="38"/>
      <c r="C366" s="39"/>
      <c r="D366" s="230" t="s">
        <v>139</v>
      </c>
      <c r="E366" s="39"/>
      <c r="F366" s="231" t="s">
        <v>586</v>
      </c>
      <c r="G366" s="39"/>
      <c r="H366" s="39"/>
      <c r="I366" s="232"/>
      <c r="J366" s="39"/>
      <c r="K366" s="39"/>
      <c r="L366" s="43"/>
      <c r="M366" s="233"/>
      <c r="N366" s="234"/>
      <c r="O366" s="90"/>
      <c r="P366" s="90"/>
      <c r="Q366" s="90"/>
      <c r="R366" s="90"/>
      <c r="S366" s="90"/>
      <c r="T366" s="91"/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T366" s="16" t="s">
        <v>139</v>
      </c>
      <c r="AU366" s="16" t="s">
        <v>86</v>
      </c>
    </row>
    <row r="367" s="13" customFormat="1">
      <c r="A367" s="13"/>
      <c r="B367" s="235"/>
      <c r="C367" s="236"/>
      <c r="D367" s="230" t="s">
        <v>141</v>
      </c>
      <c r="E367" s="237" t="s">
        <v>1</v>
      </c>
      <c r="F367" s="238" t="s">
        <v>587</v>
      </c>
      <c r="G367" s="236"/>
      <c r="H367" s="239">
        <v>115</v>
      </c>
      <c r="I367" s="240"/>
      <c r="J367" s="236"/>
      <c r="K367" s="236"/>
      <c r="L367" s="241"/>
      <c r="M367" s="242"/>
      <c r="N367" s="243"/>
      <c r="O367" s="243"/>
      <c r="P367" s="243"/>
      <c r="Q367" s="243"/>
      <c r="R367" s="243"/>
      <c r="S367" s="243"/>
      <c r="T367" s="244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5" t="s">
        <v>141</v>
      </c>
      <c r="AU367" s="245" t="s">
        <v>86</v>
      </c>
      <c r="AV367" s="13" t="s">
        <v>86</v>
      </c>
      <c r="AW367" s="13" t="s">
        <v>32</v>
      </c>
      <c r="AX367" s="13" t="s">
        <v>84</v>
      </c>
      <c r="AY367" s="245" t="s">
        <v>129</v>
      </c>
    </row>
    <row r="368" s="2" customFormat="1">
      <c r="A368" s="37"/>
      <c r="B368" s="38"/>
      <c r="C368" s="217" t="s">
        <v>588</v>
      </c>
      <c r="D368" s="217" t="s">
        <v>132</v>
      </c>
      <c r="E368" s="218" t="s">
        <v>589</v>
      </c>
      <c r="F368" s="219" t="s">
        <v>590</v>
      </c>
      <c r="G368" s="220" t="s">
        <v>232</v>
      </c>
      <c r="H368" s="221">
        <v>5.3369999999999997</v>
      </c>
      <c r="I368" s="222"/>
      <c r="J368" s="223">
        <f>ROUND(I368*H368,2)</f>
        <v>0</v>
      </c>
      <c r="K368" s="219" t="s">
        <v>136</v>
      </c>
      <c r="L368" s="43"/>
      <c r="M368" s="224" t="s">
        <v>1</v>
      </c>
      <c r="N368" s="225" t="s">
        <v>41</v>
      </c>
      <c r="O368" s="90"/>
      <c r="P368" s="226">
        <f>O368*H368</f>
        <v>0</v>
      </c>
      <c r="Q368" s="226">
        <v>0</v>
      </c>
      <c r="R368" s="226">
        <f>Q368*H368</f>
        <v>0</v>
      </c>
      <c r="S368" s="226">
        <v>0</v>
      </c>
      <c r="T368" s="227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28" t="s">
        <v>224</v>
      </c>
      <c r="AT368" s="228" t="s">
        <v>132</v>
      </c>
      <c r="AU368" s="228" t="s">
        <v>86</v>
      </c>
      <c r="AY368" s="16" t="s">
        <v>129</v>
      </c>
      <c r="BE368" s="229">
        <f>IF(N368="základní",J368,0)</f>
        <v>0</v>
      </c>
      <c r="BF368" s="229">
        <f>IF(N368="snížená",J368,0)</f>
        <v>0</v>
      </c>
      <c r="BG368" s="229">
        <f>IF(N368="zákl. přenesená",J368,0)</f>
        <v>0</v>
      </c>
      <c r="BH368" s="229">
        <f>IF(N368="sníž. přenesená",J368,0)</f>
        <v>0</v>
      </c>
      <c r="BI368" s="229">
        <f>IF(N368="nulová",J368,0)</f>
        <v>0</v>
      </c>
      <c r="BJ368" s="16" t="s">
        <v>84</v>
      </c>
      <c r="BK368" s="229">
        <f>ROUND(I368*H368,2)</f>
        <v>0</v>
      </c>
      <c r="BL368" s="16" t="s">
        <v>224</v>
      </c>
      <c r="BM368" s="228" t="s">
        <v>591</v>
      </c>
    </row>
    <row r="369" s="2" customFormat="1">
      <c r="A369" s="37"/>
      <c r="B369" s="38"/>
      <c r="C369" s="39"/>
      <c r="D369" s="230" t="s">
        <v>139</v>
      </c>
      <c r="E369" s="39"/>
      <c r="F369" s="231" t="s">
        <v>592</v>
      </c>
      <c r="G369" s="39"/>
      <c r="H369" s="39"/>
      <c r="I369" s="232"/>
      <c r="J369" s="39"/>
      <c r="K369" s="39"/>
      <c r="L369" s="43"/>
      <c r="M369" s="233"/>
      <c r="N369" s="234"/>
      <c r="O369" s="90"/>
      <c r="P369" s="90"/>
      <c r="Q369" s="90"/>
      <c r="R369" s="90"/>
      <c r="S369" s="90"/>
      <c r="T369" s="91"/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T369" s="16" t="s">
        <v>139</v>
      </c>
      <c r="AU369" s="16" t="s">
        <v>86</v>
      </c>
    </row>
    <row r="370" s="12" customFormat="1" ht="22.8" customHeight="1">
      <c r="A370" s="12"/>
      <c r="B370" s="201"/>
      <c r="C370" s="202"/>
      <c r="D370" s="203" t="s">
        <v>75</v>
      </c>
      <c r="E370" s="215" t="s">
        <v>593</v>
      </c>
      <c r="F370" s="215" t="s">
        <v>594</v>
      </c>
      <c r="G370" s="202"/>
      <c r="H370" s="202"/>
      <c r="I370" s="205"/>
      <c r="J370" s="216">
        <f>BK370</f>
        <v>0</v>
      </c>
      <c r="K370" s="202"/>
      <c r="L370" s="207"/>
      <c r="M370" s="208"/>
      <c r="N370" s="209"/>
      <c r="O370" s="209"/>
      <c r="P370" s="210">
        <f>SUM(P371:P375)</f>
        <v>0</v>
      </c>
      <c r="Q370" s="209"/>
      <c r="R370" s="210">
        <f>SUM(R371:R375)</f>
        <v>0.068274399999999999</v>
      </c>
      <c r="S370" s="209"/>
      <c r="T370" s="211">
        <f>SUM(T371:T375)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12" t="s">
        <v>86</v>
      </c>
      <c r="AT370" s="213" t="s">
        <v>75</v>
      </c>
      <c r="AU370" s="213" t="s">
        <v>84</v>
      </c>
      <c r="AY370" s="212" t="s">
        <v>129</v>
      </c>
      <c r="BK370" s="214">
        <f>SUM(BK371:BK375)</f>
        <v>0</v>
      </c>
    </row>
    <row r="371" s="2" customFormat="1" ht="33" customHeight="1">
      <c r="A371" s="37"/>
      <c r="B371" s="38"/>
      <c r="C371" s="217" t="s">
        <v>595</v>
      </c>
      <c r="D371" s="217" t="s">
        <v>132</v>
      </c>
      <c r="E371" s="218" t="s">
        <v>596</v>
      </c>
      <c r="F371" s="219" t="s">
        <v>597</v>
      </c>
      <c r="G371" s="220" t="s">
        <v>135</v>
      </c>
      <c r="H371" s="221">
        <v>2.48</v>
      </c>
      <c r="I371" s="222"/>
      <c r="J371" s="223">
        <f>ROUND(I371*H371,2)</f>
        <v>0</v>
      </c>
      <c r="K371" s="219" t="s">
        <v>136</v>
      </c>
      <c r="L371" s="43"/>
      <c r="M371" s="224" t="s">
        <v>1</v>
      </c>
      <c r="N371" s="225" t="s">
        <v>41</v>
      </c>
      <c r="O371" s="90"/>
      <c r="P371" s="226">
        <f>O371*H371</f>
        <v>0</v>
      </c>
      <c r="Q371" s="226">
        <v>0.00022000000000000001</v>
      </c>
      <c r="R371" s="226">
        <f>Q371*H371</f>
        <v>0.00054560000000000003</v>
      </c>
      <c r="S371" s="226">
        <v>0</v>
      </c>
      <c r="T371" s="227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228" t="s">
        <v>224</v>
      </c>
      <c r="AT371" s="228" t="s">
        <v>132</v>
      </c>
      <c r="AU371" s="228" t="s">
        <v>86</v>
      </c>
      <c r="AY371" s="16" t="s">
        <v>129</v>
      </c>
      <c r="BE371" s="229">
        <f>IF(N371="základní",J371,0)</f>
        <v>0</v>
      </c>
      <c r="BF371" s="229">
        <f>IF(N371="snížená",J371,0)</f>
        <v>0</v>
      </c>
      <c r="BG371" s="229">
        <f>IF(N371="zákl. přenesená",J371,0)</f>
        <v>0</v>
      </c>
      <c r="BH371" s="229">
        <f>IF(N371="sníž. přenesená",J371,0)</f>
        <v>0</v>
      </c>
      <c r="BI371" s="229">
        <f>IF(N371="nulová",J371,0)</f>
        <v>0</v>
      </c>
      <c r="BJ371" s="16" t="s">
        <v>84</v>
      </c>
      <c r="BK371" s="229">
        <f>ROUND(I371*H371,2)</f>
        <v>0</v>
      </c>
      <c r="BL371" s="16" t="s">
        <v>224</v>
      </c>
      <c r="BM371" s="228" t="s">
        <v>598</v>
      </c>
    </row>
    <row r="372" s="2" customFormat="1">
      <c r="A372" s="37"/>
      <c r="B372" s="38"/>
      <c r="C372" s="39"/>
      <c r="D372" s="230" t="s">
        <v>139</v>
      </c>
      <c r="E372" s="39"/>
      <c r="F372" s="231" t="s">
        <v>599</v>
      </c>
      <c r="G372" s="39"/>
      <c r="H372" s="39"/>
      <c r="I372" s="232"/>
      <c r="J372" s="39"/>
      <c r="K372" s="39"/>
      <c r="L372" s="43"/>
      <c r="M372" s="233"/>
      <c r="N372" s="234"/>
      <c r="O372" s="90"/>
      <c r="P372" s="90"/>
      <c r="Q372" s="90"/>
      <c r="R372" s="90"/>
      <c r="S372" s="90"/>
      <c r="T372" s="91"/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T372" s="16" t="s">
        <v>139</v>
      </c>
      <c r="AU372" s="16" t="s">
        <v>86</v>
      </c>
    </row>
    <row r="373" s="13" customFormat="1">
      <c r="A373" s="13"/>
      <c r="B373" s="235"/>
      <c r="C373" s="236"/>
      <c r="D373" s="230" t="s">
        <v>141</v>
      </c>
      <c r="E373" s="237" t="s">
        <v>1</v>
      </c>
      <c r="F373" s="238" t="s">
        <v>600</v>
      </c>
      <c r="G373" s="236"/>
      <c r="H373" s="239">
        <v>2.48</v>
      </c>
      <c r="I373" s="240"/>
      <c r="J373" s="236"/>
      <c r="K373" s="236"/>
      <c r="L373" s="241"/>
      <c r="M373" s="242"/>
      <c r="N373" s="243"/>
      <c r="O373" s="243"/>
      <c r="P373" s="243"/>
      <c r="Q373" s="243"/>
      <c r="R373" s="243"/>
      <c r="S373" s="243"/>
      <c r="T373" s="244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5" t="s">
        <v>141</v>
      </c>
      <c r="AU373" s="245" t="s">
        <v>86</v>
      </c>
      <c r="AV373" s="13" t="s">
        <v>86</v>
      </c>
      <c r="AW373" s="13" t="s">
        <v>32</v>
      </c>
      <c r="AX373" s="13" t="s">
        <v>84</v>
      </c>
      <c r="AY373" s="245" t="s">
        <v>129</v>
      </c>
    </row>
    <row r="374" s="2" customFormat="1">
      <c r="A374" s="37"/>
      <c r="B374" s="38"/>
      <c r="C374" s="246" t="s">
        <v>601</v>
      </c>
      <c r="D374" s="246" t="s">
        <v>168</v>
      </c>
      <c r="E374" s="247" t="s">
        <v>602</v>
      </c>
      <c r="F374" s="248" t="s">
        <v>603</v>
      </c>
      <c r="G374" s="249" t="s">
        <v>135</v>
      </c>
      <c r="H374" s="250">
        <v>2.48</v>
      </c>
      <c r="I374" s="251"/>
      <c r="J374" s="252">
        <f>ROUND(I374*H374,2)</f>
        <v>0</v>
      </c>
      <c r="K374" s="248" t="s">
        <v>136</v>
      </c>
      <c r="L374" s="253"/>
      <c r="M374" s="254" t="s">
        <v>1</v>
      </c>
      <c r="N374" s="255" t="s">
        <v>41</v>
      </c>
      <c r="O374" s="90"/>
      <c r="P374" s="226">
        <f>O374*H374</f>
        <v>0</v>
      </c>
      <c r="Q374" s="226">
        <v>0.027310000000000001</v>
      </c>
      <c r="R374" s="226">
        <f>Q374*H374</f>
        <v>0.067728800000000006</v>
      </c>
      <c r="S374" s="226">
        <v>0</v>
      </c>
      <c r="T374" s="227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28" t="s">
        <v>293</v>
      </c>
      <c r="AT374" s="228" t="s">
        <v>168</v>
      </c>
      <c r="AU374" s="228" t="s">
        <v>86</v>
      </c>
      <c r="AY374" s="16" t="s">
        <v>129</v>
      </c>
      <c r="BE374" s="229">
        <f>IF(N374="základní",J374,0)</f>
        <v>0</v>
      </c>
      <c r="BF374" s="229">
        <f>IF(N374="snížená",J374,0)</f>
        <v>0</v>
      </c>
      <c r="BG374" s="229">
        <f>IF(N374="zákl. přenesená",J374,0)</f>
        <v>0</v>
      </c>
      <c r="BH374" s="229">
        <f>IF(N374="sníž. přenesená",J374,0)</f>
        <v>0</v>
      </c>
      <c r="BI374" s="229">
        <f>IF(N374="nulová",J374,0)</f>
        <v>0</v>
      </c>
      <c r="BJ374" s="16" t="s">
        <v>84</v>
      </c>
      <c r="BK374" s="229">
        <f>ROUND(I374*H374,2)</f>
        <v>0</v>
      </c>
      <c r="BL374" s="16" t="s">
        <v>224</v>
      </c>
      <c r="BM374" s="228" t="s">
        <v>604</v>
      </c>
    </row>
    <row r="375" s="2" customFormat="1">
      <c r="A375" s="37"/>
      <c r="B375" s="38"/>
      <c r="C375" s="39"/>
      <c r="D375" s="230" t="s">
        <v>139</v>
      </c>
      <c r="E375" s="39"/>
      <c r="F375" s="231" t="s">
        <v>603</v>
      </c>
      <c r="G375" s="39"/>
      <c r="H375" s="39"/>
      <c r="I375" s="232"/>
      <c r="J375" s="39"/>
      <c r="K375" s="39"/>
      <c r="L375" s="43"/>
      <c r="M375" s="233"/>
      <c r="N375" s="234"/>
      <c r="O375" s="90"/>
      <c r="P375" s="90"/>
      <c r="Q375" s="90"/>
      <c r="R375" s="90"/>
      <c r="S375" s="90"/>
      <c r="T375" s="91"/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T375" s="16" t="s">
        <v>139</v>
      </c>
      <c r="AU375" s="16" t="s">
        <v>86</v>
      </c>
    </row>
    <row r="376" s="12" customFormat="1" ht="22.8" customHeight="1">
      <c r="A376" s="12"/>
      <c r="B376" s="201"/>
      <c r="C376" s="202"/>
      <c r="D376" s="203" t="s">
        <v>75</v>
      </c>
      <c r="E376" s="215" t="s">
        <v>605</v>
      </c>
      <c r="F376" s="215" t="s">
        <v>606</v>
      </c>
      <c r="G376" s="202"/>
      <c r="H376" s="202"/>
      <c r="I376" s="205"/>
      <c r="J376" s="216">
        <f>BK376</f>
        <v>0</v>
      </c>
      <c r="K376" s="202"/>
      <c r="L376" s="207"/>
      <c r="M376" s="208"/>
      <c r="N376" s="209"/>
      <c r="O376" s="209"/>
      <c r="P376" s="210">
        <f>SUM(P377:P386)</f>
        <v>0</v>
      </c>
      <c r="Q376" s="209"/>
      <c r="R376" s="210">
        <f>SUM(R377:R386)</f>
        <v>0.016559999999999998</v>
      </c>
      <c r="S376" s="209"/>
      <c r="T376" s="211">
        <f>SUM(T377:T386)</f>
        <v>0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212" t="s">
        <v>86</v>
      </c>
      <c r="AT376" s="213" t="s">
        <v>75</v>
      </c>
      <c r="AU376" s="213" t="s">
        <v>84</v>
      </c>
      <c r="AY376" s="212" t="s">
        <v>129</v>
      </c>
      <c r="BK376" s="214">
        <f>SUM(BK377:BK386)</f>
        <v>0</v>
      </c>
    </row>
    <row r="377" s="2" customFormat="1" ht="16.5" customHeight="1">
      <c r="A377" s="37"/>
      <c r="B377" s="38"/>
      <c r="C377" s="217" t="s">
        <v>607</v>
      </c>
      <c r="D377" s="217" t="s">
        <v>132</v>
      </c>
      <c r="E377" s="218" t="s">
        <v>608</v>
      </c>
      <c r="F377" s="219" t="s">
        <v>609</v>
      </c>
      <c r="G377" s="220" t="s">
        <v>307</v>
      </c>
      <c r="H377" s="221">
        <v>1.2</v>
      </c>
      <c r="I377" s="222"/>
      <c r="J377" s="223">
        <f>ROUND(I377*H377,2)</f>
        <v>0</v>
      </c>
      <c r="K377" s="219" t="s">
        <v>136</v>
      </c>
      <c r="L377" s="43"/>
      <c r="M377" s="224" t="s">
        <v>1</v>
      </c>
      <c r="N377" s="225" t="s">
        <v>41</v>
      </c>
      <c r="O377" s="90"/>
      <c r="P377" s="226">
        <f>O377*H377</f>
        <v>0</v>
      </c>
      <c r="Q377" s="226">
        <v>0</v>
      </c>
      <c r="R377" s="226">
        <f>Q377*H377</f>
        <v>0</v>
      </c>
      <c r="S377" s="226">
        <v>0</v>
      </c>
      <c r="T377" s="227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228" t="s">
        <v>224</v>
      </c>
      <c r="AT377" s="228" t="s">
        <v>132</v>
      </c>
      <c r="AU377" s="228" t="s">
        <v>86</v>
      </c>
      <c r="AY377" s="16" t="s">
        <v>129</v>
      </c>
      <c r="BE377" s="229">
        <f>IF(N377="základní",J377,0)</f>
        <v>0</v>
      </c>
      <c r="BF377" s="229">
        <f>IF(N377="snížená",J377,0)</f>
        <v>0</v>
      </c>
      <c r="BG377" s="229">
        <f>IF(N377="zákl. přenesená",J377,0)</f>
        <v>0</v>
      </c>
      <c r="BH377" s="229">
        <f>IF(N377="sníž. přenesená",J377,0)</f>
        <v>0</v>
      </c>
      <c r="BI377" s="229">
        <f>IF(N377="nulová",J377,0)</f>
        <v>0</v>
      </c>
      <c r="BJ377" s="16" t="s">
        <v>84</v>
      </c>
      <c r="BK377" s="229">
        <f>ROUND(I377*H377,2)</f>
        <v>0</v>
      </c>
      <c r="BL377" s="16" t="s">
        <v>224</v>
      </c>
      <c r="BM377" s="228" t="s">
        <v>610</v>
      </c>
    </row>
    <row r="378" s="2" customFormat="1">
      <c r="A378" s="37"/>
      <c r="B378" s="38"/>
      <c r="C378" s="39"/>
      <c r="D378" s="230" t="s">
        <v>139</v>
      </c>
      <c r="E378" s="39"/>
      <c r="F378" s="231" t="s">
        <v>611</v>
      </c>
      <c r="G378" s="39"/>
      <c r="H378" s="39"/>
      <c r="I378" s="232"/>
      <c r="J378" s="39"/>
      <c r="K378" s="39"/>
      <c r="L378" s="43"/>
      <c r="M378" s="233"/>
      <c r="N378" s="234"/>
      <c r="O378" s="90"/>
      <c r="P378" s="90"/>
      <c r="Q378" s="90"/>
      <c r="R378" s="90"/>
      <c r="S378" s="90"/>
      <c r="T378" s="91"/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T378" s="16" t="s">
        <v>139</v>
      </c>
      <c r="AU378" s="16" t="s">
        <v>86</v>
      </c>
    </row>
    <row r="379" s="13" customFormat="1">
      <c r="A379" s="13"/>
      <c r="B379" s="235"/>
      <c r="C379" s="236"/>
      <c r="D379" s="230" t="s">
        <v>141</v>
      </c>
      <c r="E379" s="237" t="s">
        <v>1</v>
      </c>
      <c r="F379" s="238" t="s">
        <v>612</v>
      </c>
      <c r="G379" s="236"/>
      <c r="H379" s="239">
        <v>1.2</v>
      </c>
      <c r="I379" s="240"/>
      <c r="J379" s="236"/>
      <c r="K379" s="236"/>
      <c r="L379" s="241"/>
      <c r="M379" s="242"/>
      <c r="N379" s="243"/>
      <c r="O379" s="243"/>
      <c r="P379" s="243"/>
      <c r="Q379" s="243"/>
      <c r="R379" s="243"/>
      <c r="S379" s="243"/>
      <c r="T379" s="244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5" t="s">
        <v>141</v>
      </c>
      <c r="AU379" s="245" t="s">
        <v>86</v>
      </c>
      <c r="AV379" s="13" t="s">
        <v>86</v>
      </c>
      <c r="AW379" s="13" t="s">
        <v>32</v>
      </c>
      <c r="AX379" s="13" t="s">
        <v>84</v>
      </c>
      <c r="AY379" s="245" t="s">
        <v>129</v>
      </c>
    </row>
    <row r="380" s="2" customFormat="1" ht="16.5" customHeight="1">
      <c r="A380" s="37"/>
      <c r="B380" s="38"/>
      <c r="C380" s="246" t="s">
        <v>613</v>
      </c>
      <c r="D380" s="246" t="s">
        <v>168</v>
      </c>
      <c r="E380" s="247" t="s">
        <v>614</v>
      </c>
      <c r="F380" s="248" t="s">
        <v>615</v>
      </c>
      <c r="G380" s="249" t="s">
        <v>164</v>
      </c>
      <c r="H380" s="250">
        <v>2</v>
      </c>
      <c r="I380" s="251"/>
      <c r="J380" s="252">
        <f>ROUND(I380*H380,2)</f>
        <v>0</v>
      </c>
      <c r="K380" s="248" t="s">
        <v>1</v>
      </c>
      <c r="L380" s="253"/>
      <c r="M380" s="254" t="s">
        <v>1</v>
      </c>
      <c r="N380" s="255" t="s">
        <v>41</v>
      </c>
      <c r="O380" s="90"/>
      <c r="P380" s="226">
        <f>O380*H380</f>
        <v>0</v>
      </c>
      <c r="Q380" s="226">
        <v>0.0058999999999999999</v>
      </c>
      <c r="R380" s="226">
        <f>Q380*H380</f>
        <v>0.0118</v>
      </c>
      <c r="S380" s="226">
        <v>0</v>
      </c>
      <c r="T380" s="227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228" t="s">
        <v>293</v>
      </c>
      <c r="AT380" s="228" t="s">
        <v>168</v>
      </c>
      <c r="AU380" s="228" t="s">
        <v>86</v>
      </c>
      <c r="AY380" s="16" t="s">
        <v>129</v>
      </c>
      <c r="BE380" s="229">
        <f>IF(N380="základní",J380,0)</f>
        <v>0</v>
      </c>
      <c r="BF380" s="229">
        <f>IF(N380="snížená",J380,0)</f>
        <v>0</v>
      </c>
      <c r="BG380" s="229">
        <f>IF(N380="zákl. přenesená",J380,0)</f>
        <v>0</v>
      </c>
      <c r="BH380" s="229">
        <f>IF(N380="sníž. přenesená",J380,0)</f>
        <v>0</v>
      </c>
      <c r="BI380" s="229">
        <f>IF(N380="nulová",J380,0)</f>
        <v>0</v>
      </c>
      <c r="BJ380" s="16" t="s">
        <v>84</v>
      </c>
      <c r="BK380" s="229">
        <f>ROUND(I380*H380,2)</f>
        <v>0</v>
      </c>
      <c r="BL380" s="16" t="s">
        <v>224</v>
      </c>
      <c r="BM380" s="228" t="s">
        <v>616</v>
      </c>
    </row>
    <row r="381" s="2" customFormat="1">
      <c r="A381" s="37"/>
      <c r="B381" s="38"/>
      <c r="C381" s="39"/>
      <c r="D381" s="230" t="s">
        <v>139</v>
      </c>
      <c r="E381" s="39"/>
      <c r="F381" s="231" t="s">
        <v>615</v>
      </c>
      <c r="G381" s="39"/>
      <c r="H381" s="39"/>
      <c r="I381" s="232"/>
      <c r="J381" s="39"/>
      <c r="K381" s="39"/>
      <c r="L381" s="43"/>
      <c r="M381" s="233"/>
      <c r="N381" s="234"/>
      <c r="O381" s="90"/>
      <c r="P381" s="90"/>
      <c r="Q381" s="90"/>
      <c r="R381" s="90"/>
      <c r="S381" s="90"/>
      <c r="T381" s="91"/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T381" s="16" t="s">
        <v>139</v>
      </c>
      <c r="AU381" s="16" t="s">
        <v>86</v>
      </c>
    </row>
    <row r="382" s="2" customFormat="1">
      <c r="A382" s="37"/>
      <c r="B382" s="38"/>
      <c r="C382" s="39"/>
      <c r="D382" s="230" t="s">
        <v>407</v>
      </c>
      <c r="E382" s="39"/>
      <c r="F382" s="267" t="s">
        <v>617</v>
      </c>
      <c r="G382" s="39"/>
      <c r="H382" s="39"/>
      <c r="I382" s="232"/>
      <c r="J382" s="39"/>
      <c r="K382" s="39"/>
      <c r="L382" s="43"/>
      <c r="M382" s="233"/>
      <c r="N382" s="234"/>
      <c r="O382" s="90"/>
      <c r="P382" s="90"/>
      <c r="Q382" s="90"/>
      <c r="R382" s="90"/>
      <c r="S382" s="90"/>
      <c r="T382" s="91"/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T382" s="16" t="s">
        <v>407</v>
      </c>
      <c r="AU382" s="16" t="s">
        <v>86</v>
      </c>
    </row>
    <row r="383" s="2" customFormat="1">
      <c r="A383" s="37"/>
      <c r="B383" s="38"/>
      <c r="C383" s="217" t="s">
        <v>618</v>
      </c>
      <c r="D383" s="217" t="s">
        <v>132</v>
      </c>
      <c r="E383" s="218" t="s">
        <v>619</v>
      </c>
      <c r="F383" s="219" t="s">
        <v>620</v>
      </c>
      <c r="G383" s="220" t="s">
        <v>164</v>
      </c>
      <c r="H383" s="221">
        <v>7</v>
      </c>
      <c r="I383" s="222"/>
      <c r="J383" s="223">
        <f>ROUND(I383*H383,2)</f>
        <v>0</v>
      </c>
      <c r="K383" s="219" t="s">
        <v>136</v>
      </c>
      <c r="L383" s="43"/>
      <c r="M383" s="224" t="s">
        <v>1</v>
      </c>
      <c r="N383" s="225" t="s">
        <v>41</v>
      </c>
      <c r="O383" s="90"/>
      <c r="P383" s="226">
        <f>O383*H383</f>
        <v>0</v>
      </c>
      <c r="Q383" s="226">
        <v>0</v>
      </c>
      <c r="R383" s="226">
        <f>Q383*H383</f>
        <v>0</v>
      </c>
      <c r="S383" s="226">
        <v>0</v>
      </c>
      <c r="T383" s="227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228" t="s">
        <v>224</v>
      </c>
      <c r="AT383" s="228" t="s">
        <v>132</v>
      </c>
      <c r="AU383" s="228" t="s">
        <v>86</v>
      </c>
      <c r="AY383" s="16" t="s">
        <v>129</v>
      </c>
      <c r="BE383" s="229">
        <f>IF(N383="základní",J383,0)</f>
        <v>0</v>
      </c>
      <c r="BF383" s="229">
        <f>IF(N383="snížená",J383,0)</f>
        <v>0</v>
      </c>
      <c r="BG383" s="229">
        <f>IF(N383="zákl. přenesená",J383,0)</f>
        <v>0</v>
      </c>
      <c r="BH383" s="229">
        <f>IF(N383="sníž. přenesená",J383,0)</f>
        <v>0</v>
      </c>
      <c r="BI383" s="229">
        <f>IF(N383="nulová",J383,0)</f>
        <v>0</v>
      </c>
      <c r="BJ383" s="16" t="s">
        <v>84</v>
      </c>
      <c r="BK383" s="229">
        <f>ROUND(I383*H383,2)</f>
        <v>0</v>
      </c>
      <c r="BL383" s="16" t="s">
        <v>224</v>
      </c>
      <c r="BM383" s="228" t="s">
        <v>621</v>
      </c>
    </row>
    <row r="384" s="2" customFormat="1">
      <c r="A384" s="37"/>
      <c r="B384" s="38"/>
      <c r="C384" s="39"/>
      <c r="D384" s="230" t="s">
        <v>139</v>
      </c>
      <c r="E384" s="39"/>
      <c r="F384" s="231" t="s">
        <v>622</v>
      </c>
      <c r="G384" s="39"/>
      <c r="H384" s="39"/>
      <c r="I384" s="232"/>
      <c r="J384" s="39"/>
      <c r="K384" s="39"/>
      <c r="L384" s="43"/>
      <c r="M384" s="233"/>
      <c r="N384" s="234"/>
      <c r="O384" s="90"/>
      <c r="P384" s="90"/>
      <c r="Q384" s="90"/>
      <c r="R384" s="90"/>
      <c r="S384" s="90"/>
      <c r="T384" s="91"/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T384" s="16" t="s">
        <v>139</v>
      </c>
      <c r="AU384" s="16" t="s">
        <v>86</v>
      </c>
    </row>
    <row r="385" s="2" customFormat="1" ht="21.75" customHeight="1">
      <c r="A385" s="37"/>
      <c r="B385" s="38"/>
      <c r="C385" s="246" t="s">
        <v>623</v>
      </c>
      <c r="D385" s="246" t="s">
        <v>168</v>
      </c>
      <c r="E385" s="247" t="s">
        <v>624</v>
      </c>
      <c r="F385" s="248" t="s">
        <v>625</v>
      </c>
      <c r="G385" s="249" t="s">
        <v>164</v>
      </c>
      <c r="H385" s="250">
        <v>7</v>
      </c>
      <c r="I385" s="251"/>
      <c r="J385" s="252">
        <f>ROUND(I385*H385,2)</f>
        <v>0</v>
      </c>
      <c r="K385" s="248" t="s">
        <v>136</v>
      </c>
      <c r="L385" s="253"/>
      <c r="M385" s="254" t="s">
        <v>1</v>
      </c>
      <c r="N385" s="255" t="s">
        <v>41</v>
      </c>
      <c r="O385" s="90"/>
      <c r="P385" s="226">
        <f>O385*H385</f>
        <v>0</v>
      </c>
      <c r="Q385" s="226">
        <v>0.00068000000000000005</v>
      </c>
      <c r="R385" s="226">
        <f>Q385*H385</f>
        <v>0.0047600000000000003</v>
      </c>
      <c r="S385" s="226">
        <v>0</v>
      </c>
      <c r="T385" s="227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228" t="s">
        <v>293</v>
      </c>
      <c r="AT385" s="228" t="s">
        <v>168</v>
      </c>
      <c r="AU385" s="228" t="s">
        <v>86</v>
      </c>
      <c r="AY385" s="16" t="s">
        <v>129</v>
      </c>
      <c r="BE385" s="229">
        <f>IF(N385="základní",J385,0)</f>
        <v>0</v>
      </c>
      <c r="BF385" s="229">
        <f>IF(N385="snížená",J385,0)</f>
        <v>0</v>
      </c>
      <c r="BG385" s="229">
        <f>IF(N385="zákl. přenesená",J385,0)</f>
        <v>0</v>
      </c>
      <c r="BH385" s="229">
        <f>IF(N385="sníž. přenesená",J385,0)</f>
        <v>0</v>
      </c>
      <c r="BI385" s="229">
        <f>IF(N385="nulová",J385,0)</f>
        <v>0</v>
      </c>
      <c r="BJ385" s="16" t="s">
        <v>84</v>
      </c>
      <c r="BK385" s="229">
        <f>ROUND(I385*H385,2)</f>
        <v>0</v>
      </c>
      <c r="BL385" s="16" t="s">
        <v>224</v>
      </c>
      <c r="BM385" s="228" t="s">
        <v>626</v>
      </c>
    </row>
    <row r="386" s="2" customFormat="1">
      <c r="A386" s="37"/>
      <c r="B386" s="38"/>
      <c r="C386" s="39"/>
      <c r="D386" s="230" t="s">
        <v>139</v>
      </c>
      <c r="E386" s="39"/>
      <c r="F386" s="231" t="s">
        <v>625</v>
      </c>
      <c r="G386" s="39"/>
      <c r="H386" s="39"/>
      <c r="I386" s="232"/>
      <c r="J386" s="39"/>
      <c r="K386" s="39"/>
      <c r="L386" s="43"/>
      <c r="M386" s="233"/>
      <c r="N386" s="234"/>
      <c r="O386" s="90"/>
      <c r="P386" s="90"/>
      <c r="Q386" s="90"/>
      <c r="R386" s="90"/>
      <c r="S386" s="90"/>
      <c r="T386" s="91"/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T386" s="16" t="s">
        <v>139</v>
      </c>
      <c r="AU386" s="16" t="s">
        <v>86</v>
      </c>
    </row>
    <row r="387" s="12" customFormat="1" ht="22.8" customHeight="1">
      <c r="A387" s="12"/>
      <c r="B387" s="201"/>
      <c r="C387" s="202"/>
      <c r="D387" s="203" t="s">
        <v>75</v>
      </c>
      <c r="E387" s="215" t="s">
        <v>627</v>
      </c>
      <c r="F387" s="215" t="s">
        <v>628</v>
      </c>
      <c r="G387" s="202"/>
      <c r="H387" s="202"/>
      <c r="I387" s="205"/>
      <c r="J387" s="216">
        <f>BK387</f>
        <v>0</v>
      </c>
      <c r="K387" s="202"/>
      <c r="L387" s="207"/>
      <c r="M387" s="208"/>
      <c r="N387" s="209"/>
      <c r="O387" s="209"/>
      <c r="P387" s="210">
        <f>SUM(P388:P394)</f>
        <v>0</v>
      </c>
      <c r="Q387" s="209"/>
      <c r="R387" s="210">
        <f>SUM(R388:R394)</f>
        <v>0.23160000000000003</v>
      </c>
      <c r="S387" s="209"/>
      <c r="T387" s="211">
        <f>SUM(T388:T394)</f>
        <v>0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212" t="s">
        <v>86</v>
      </c>
      <c r="AT387" s="213" t="s">
        <v>75</v>
      </c>
      <c r="AU387" s="213" t="s">
        <v>84</v>
      </c>
      <c r="AY387" s="212" t="s">
        <v>129</v>
      </c>
      <c r="BK387" s="214">
        <f>SUM(BK388:BK394)</f>
        <v>0</v>
      </c>
    </row>
    <row r="388" s="2" customFormat="1" ht="33" customHeight="1">
      <c r="A388" s="37"/>
      <c r="B388" s="38"/>
      <c r="C388" s="217" t="s">
        <v>629</v>
      </c>
      <c r="D388" s="217" t="s">
        <v>132</v>
      </c>
      <c r="E388" s="218" t="s">
        <v>630</v>
      </c>
      <c r="F388" s="219" t="s">
        <v>631</v>
      </c>
      <c r="G388" s="220" t="s">
        <v>135</v>
      </c>
      <c r="H388" s="221">
        <v>1010</v>
      </c>
      <c r="I388" s="222"/>
      <c r="J388" s="223">
        <f>ROUND(I388*H388,2)</f>
        <v>0</v>
      </c>
      <c r="K388" s="219" t="s">
        <v>136</v>
      </c>
      <c r="L388" s="43"/>
      <c r="M388" s="224" t="s">
        <v>1</v>
      </c>
      <c r="N388" s="225" t="s">
        <v>41</v>
      </c>
      <c r="O388" s="90"/>
      <c r="P388" s="226">
        <f>O388*H388</f>
        <v>0</v>
      </c>
      <c r="Q388" s="226">
        <v>0.00022000000000000001</v>
      </c>
      <c r="R388" s="226">
        <f>Q388*H388</f>
        <v>0.22220000000000001</v>
      </c>
      <c r="S388" s="226">
        <v>0</v>
      </c>
      <c r="T388" s="227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28" t="s">
        <v>224</v>
      </c>
      <c r="AT388" s="228" t="s">
        <v>132</v>
      </c>
      <c r="AU388" s="228" t="s">
        <v>86</v>
      </c>
      <c r="AY388" s="16" t="s">
        <v>129</v>
      </c>
      <c r="BE388" s="229">
        <f>IF(N388="základní",J388,0)</f>
        <v>0</v>
      </c>
      <c r="BF388" s="229">
        <f>IF(N388="snížená",J388,0)</f>
        <v>0</v>
      </c>
      <c r="BG388" s="229">
        <f>IF(N388="zákl. přenesená",J388,0)</f>
        <v>0</v>
      </c>
      <c r="BH388" s="229">
        <f>IF(N388="sníž. přenesená",J388,0)</f>
        <v>0</v>
      </c>
      <c r="BI388" s="229">
        <f>IF(N388="nulová",J388,0)</f>
        <v>0</v>
      </c>
      <c r="BJ388" s="16" t="s">
        <v>84</v>
      </c>
      <c r="BK388" s="229">
        <f>ROUND(I388*H388,2)</f>
        <v>0</v>
      </c>
      <c r="BL388" s="16" t="s">
        <v>224</v>
      </c>
      <c r="BM388" s="228" t="s">
        <v>632</v>
      </c>
    </row>
    <row r="389" s="2" customFormat="1">
      <c r="A389" s="37"/>
      <c r="B389" s="38"/>
      <c r="C389" s="39"/>
      <c r="D389" s="230" t="s">
        <v>139</v>
      </c>
      <c r="E389" s="39"/>
      <c r="F389" s="231" t="s">
        <v>633</v>
      </c>
      <c r="G389" s="39"/>
      <c r="H389" s="39"/>
      <c r="I389" s="232"/>
      <c r="J389" s="39"/>
      <c r="K389" s="39"/>
      <c r="L389" s="43"/>
      <c r="M389" s="233"/>
      <c r="N389" s="234"/>
      <c r="O389" s="90"/>
      <c r="P389" s="90"/>
      <c r="Q389" s="90"/>
      <c r="R389" s="90"/>
      <c r="S389" s="90"/>
      <c r="T389" s="91"/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T389" s="16" t="s">
        <v>139</v>
      </c>
      <c r="AU389" s="16" t="s">
        <v>86</v>
      </c>
    </row>
    <row r="390" s="13" customFormat="1">
      <c r="A390" s="13"/>
      <c r="B390" s="235"/>
      <c r="C390" s="236"/>
      <c r="D390" s="230" t="s">
        <v>141</v>
      </c>
      <c r="E390" s="237" t="s">
        <v>1</v>
      </c>
      <c r="F390" s="238" t="s">
        <v>634</v>
      </c>
      <c r="G390" s="236"/>
      <c r="H390" s="239">
        <v>1010</v>
      </c>
      <c r="I390" s="240"/>
      <c r="J390" s="236"/>
      <c r="K390" s="236"/>
      <c r="L390" s="241"/>
      <c r="M390" s="242"/>
      <c r="N390" s="243"/>
      <c r="O390" s="243"/>
      <c r="P390" s="243"/>
      <c r="Q390" s="243"/>
      <c r="R390" s="243"/>
      <c r="S390" s="243"/>
      <c r="T390" s="244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5" t="s">
        <v>141</v>
      </c>
      <c r="AU390" s="245" t="s">
        <v>86</v>
      </c>
      <c r="AV390" s="13" t="s">
        <v>86</v>
      </c>
      <c r="AW390" s="13" t="s">
        <v>32</v>
      </c>
      <c r="AX390" s="13" t="s">
        <v>84</v>
      </c>
      <c r="AY390" s="245" t="s">
        <v>129</v>
      </c>
    </row>
    <row r="391" s="2" customFormat="1">
      <c r="A391" s="37"/>
      <c r="B391" s="38"/>
      <c r="C391" s="217" t="s">
        <v>635</v>
      </c>
      <c r="D391" s="217" t="s">
        <v>132</v>
      </c>
      <c r="E391" s="218" t="s">
        <v>636</v>
      </c>
      <c r="F391" s="219" t="s">
        <v>637</v>
      </c>
      <c r="G391" s="220" t="s">
        <v>135</v>
      </c>
      <c r="H391" s="221">
        <v>20</v>
      </c>
      <c r="I391" s="222"/>
      <c r="J391" s="223">
        <f>ROUND(I391*H391,2)</f>
        <v>0</v>
      </c>
      <c r="K391" s="219" t="s">
        <v>136</v>
      </c>
      <c r="L391" s="43"/>
      <c r="M391" s="224" t="s">
        <v>1</v>
      </c>
      <c r="N391" s="225" t="s">
        <v>41</v>
      </c>
      <c r="O391" s="90"/>
      <c r="P391" s="226">
        <f>O391*H391</f>
        <v>0</v>
      </c>
      <c r="Q391" s="226">
        <v>0.00011</v>
      </c>
      <c r="R391" s="226">
        <f>Q391*H391</f>
        <v>0.0022000000000000001</v>
      </c>
      <c r="S391" s="226">
        <v>0</v>
      </c>
      <c r="T391" s="227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228" t="s">
        <v>224</v>
      </c>
      <c r="AT391" s="228" t="s">
        <v>132</v>
      </c>
      <c r="AU391" s="228" t="s">
        <v>86</v>
      </c>
      <c r="AY391" s="16" t="s">
        <v>129</v>
      </c>
      <c r="BE391" s="229">
        <f>IF(N391="základní",J391,0)</f>
        <v>0</v>
      </c>
      <c r="BF391" s="229">
        <f>IF(N391="snížená",J391,0)</f>
        <v>0</v>
      </c>
      <c r="BG391" s="229">
        <f>IF(N391="zákl. přenesená",J391,0)</f>
        <v>0</v>
      </c>
      <c r="BH391" s="229">
        <f>IF(N391="sníž. přenesená",J391,0)</f>
        <v>0</v>
      </c>
      <c r="BI391" s="229">
        <f>IF(N391="nulová",J391,0)</f>
        <v>0</v>
      </c>
      <c r="BJ391" s="16" t="s">
        <v>84</v>
      </c>
      <c r="BK391" s="229">
        <f>ROUND(I391*H391,2)</f>
        <v>0</v>
      </c>
      <c r="BL391" s="16" t="s">
        <v>224</v>
      </c>
      <c r="BM391" s="228" t="s">
        <v>638</v>
      </c>
    </row>
    <row r="392" s="2" customFormat="1">
      <c r="A392" s="37"/>
      <c r="B392" s="38"/>
      <c r="C392" s="39"/>
      <c r="D392" s="230" t="s">
        <v>139</v>
      </c>
      <c r="E392" s="39"/>
      <c r="F392" s="231" t="s">
        <v>639</v>
      </c>
      <c r="G392" s="39"/>
      <c r="H392" s="39"/>
      <c r="I392" s="232"/>
      <c r="J392" s="39"/>
      <c r="K392" s="39"/>
      <c r="L392" s="43"/>
      <c r="M392" s="233"/>
      <c r="N392" s="234"/>
      <c r="O392" s="90"/>
      <c r="P392" s="90"/>
      <c r="Q392" s="90"/>
      <c r="R392" s="90"/>
      <c r="S392" s="90"/>
      <c r="T392" s="91"/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T392" s="16" t="s">
        <v>139</v>
      </c>
      <c r="AU392" s="16" t="s">
        <v>86</v>
      </c>
    </row>
    <row r="393" s="2" customFormat="1">
      <c r="A393" s="37"/>
      <c r="B393" s="38"/>
      <c r="C393" s="217" t="s">
        <v>640</v>
      </c>
      <c r="D393" s="217" t="s">
        <v>132</v>
      </c>
      <c r="E393" s="218" t="s">
        <v>641</v>
      </c>
      <c r="F393" s="219" t="s">
        <v>642</v>
      </c>
      <c r="G393" s="220" t="s">
        <v>135</v>
      </c>
      <c r="H393" s="221">
        <v>20</v>
      </c>
      <c r="I393" s="222"/>
      <c r="J393" s="223">
        <f>ROUND(I393*H393,2)</f>
        <v>0</v>
      </c>
      <c r="K393" s="219" t="s">
        <v>136</v>
      </c>
      <c r="L393" s="43"/>
      <c r="M393" s="224" t="s">
        <v>1</v>
      </c>
      <c r="N393" s="225" t="s">
        <v>41</v>
      </c>
      <c r="O393" s="90"/>
      <c r="P393" s="226">
        <f>O393*H393</f>
        <v>0</v>
      </c>
      <c r="Q393" s="226">
        <v>0.00036000000000000002</v>
      </c>
      <c r="R393" s="226">
        <f>Q393*H393</f>
        <v>0.0072000000000000007</v>
      </c>
      <c r="S393" s="226">
        <v>0</v>
      </c>
      <c r="T393" s="227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228" t="s">
        <v>224</v>
      </c>
      <c r="AT393" s="228" t="s">
        <v>132</v>
      </c>
      <c r="AU393" s="228" t="s">
        <v>86</v>
      </c>
      <c r="AY393" s="16" t="s">
        <v>129</v>
      </c>
      <c r="BE393" s="229">
        <f>IF(N393="základní",J393,0)</f>
        <v>0</v>
      </c>
      <c r="BF393" s="229">
        <f>IF(N393="snížená",J393,0)</f>
        <v>0</v>
      </c>
      <c r="BG393" s="229">
        <f>IF(N393="zákl. přenesená",J393,0)</f>
        <v>0</v>
      </c>
      <c r="BH393" s="229">
        <f>IF(N393="sníž. přenesená",J393,0)</f>
        <v>0</v>
      </c>
      <c r="BI393" s="229">
        <f>IF(N393="nulová",J393,0)</f>
        <v>0</v>
      </c>
      <c r="BJ393" s="16" t="s">
        <v>84</v>
      </c>
      <c r="BK393" s="229">
        <f>ROUND(I393*H393,2)</f>
        <v>0</v>
      </c>
      <c r="BL393" s="16" t="s">
        <v>224</v>
      </c>
      <c r="BM393" s="228" t="s">
        <v>643</v>
      </c>
    </row>
    <row r="394" s="2" customFormat="1">
      <c r="A394" s="37"/>
      <c r="B394" s="38"/>
      <c r="C394" s="39"/>
      <c r="D394" s="230" t="s">
        <v>139</v>
      </c>
      <c r="E394" s="39"/>
      <c r="F394" s="231" t="s">
        <v>644</v>
      </c>
      <c r="G394" s="39"/>
      <c r="H394" s="39"/>
      <c r="I394" s="232"/>
      <c r="J394" s="39"/>
      <c r="K394" s="39"/>
      <c r="L394" s="43"/>
      <c r="M394" s="268"/>
      <c r="N394" s="269"/>
      <c r="O394" s="270"/>
      <c r="P394" s="270"/>
      <c r="Q394" s="270"/>
      <c r="R394" s="270"/>
      <c r="S394" s="270"/>
      <c r="T394" s="271"/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T394" s="16" t="s">
        <v>139</v>
      </c>
      <c r="AU394" s="16" t="s">
        <v>86</v>
      </c>
    </row>
    <row r="395" s="2" customFormat="1" ht="6.96" customHeight="1">
      <c r="A395" s="37"/>
      <c r="B395" s="65"/>
      <c r="C395" s="66"/>
      <c r="D395" s="66"/>
      <c r="E395" s="66"/>
      <c r="F395" s="66"/>
      <c r="G395" s="66"/>
      <c r="H395" s="66"/>
      <c r="I395" s="66"/>
      <c r="J395" s="66"/>
      <c r="K395" s="66"/>
      <c r="L395" s="43"/>
      <c r="M395" s="37"/>
      <c r="O395" s="37"/>
      <c r="P395" s="37"/>
      <c r="Q395" s="37"/>
      <c r="R395" s="37"/>
      <c r="S395" s="37"/>
      <c r="T395" s="37"/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</row>
  </sheetData>
  <sheetProtection sheet="1" autoFilter="0" formatColumns="0" formatRows="0" objects="1" scenarios="1" spinCount="100000" saltValue="mMl/9c0XAT/cMRp/r9TrwrKKC3Q824FbjlJCHFjWEGtkK5AwwU7ygpjVKwr83xBkehVsjXqOzEUetIzCO0HRyA==" hashValue="QwhXd4pEB/YnN6vdDIoBh2AwlpljMgrigLzVO9r01z/m5jSuj79D210/kpjHtvBKoNVn+1Bp9CFh/W758/NnxA==" algorithmName="SHA-512" password="CC35"/>
  <autoFilter ref="C128:K394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93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Oprava střechy ZŠ Jílové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645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646</v>
      </c>
      <c r="G12" s="37"/>
      <c r="H12" s="37"/>
      <c r="I12" s="139" t="s">
        <v>22</v>
      </c>
      <c r="J12" s="143" t="str">
        <f>'Rekapitulace stavby'!AN8</f>
        <v>12. 1. 2021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>Obec Jílové u DC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>Atelier AK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>J. Nešněra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ROUND((SUM(BE118:BE180)),  2)</f>
        <v>0</v>
      </c>
      <c r="G33" s="37"/>
      <c r="H33" s="37"/>
      <c r="I33" s="154">
        <v>0.20999999999999999</v>
      </c>
      <c r="J33" s="153">
        <f>ROUND(((SUM(BE118:BE180))*I33),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ROUND((SUM(BF118:BF180)),  2)</f>
        <v>0</v>
      </c>
      <c r="G34" s="37"/>
      <c r="H34" s="37"/>
      <c r="I34" s="154">
        <v>0.14999999999999999</v>
      </c>
      <c r="J34" s="153">
        <f>ROUND(((SUM(BF118:BF180))*I34),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ROUND((SUM(BG118:BG180)),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ROUND((SUM(BH118:BH180)),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ROUND((SUM(BI118:BI180)),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Oprava střechy ZŠ Jílové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02 - hromosvod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12. 1. 2021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Obec Jílové u DC</v>
      </c>
      <c r="G91" s="39"/>
      <c r="H91" s="39"/>
      <c r="I91" s="31" t="s">
        <v>30</v>
      </c>
      <c r="J91" s="35" t="str">
        <f>E21</f>
        <v>Atelier AK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J. Nešněra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97</v>
      </c>
      <c r="D94" s="175"/>
      <c r="E94" s="175"/>
      <c r="F94" s="175"/>
      <c r="G94" s="175"/>
      <c r="H94" s="175"/>
      <c r="I94" s="175"/>
      <c r="J94" s="176" t="s">
        <v>98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99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100</v>
      </c>
    </row>
    <row r="97" s="9" customFormat="1" ht="24.96" customHeight="1">
      <c r="A97" s="9"/>
      <c r="B97" s="178"/>
      <c r="C97" s="179"/>
      <c r="D97" s="180" t="s">
        <v>107</v>
      </c>
      <c r="E97" s="181"/>
      <c r="F97" s="181"/>
      <c r="G97" s="181"/>
      <c r="H97" s="181"/>
      <c r="I97" s="181"/>
      <c r="J97" s="182">
        <f>J175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647</v>
      </c>
      <c r="E98" s="187"/>
      <c r="F98" s="187"/>
      <c r="G98" s="187"/>
      <c r="H98" s="187"/>
      <c r="I98" s="187"/>
      <c r="J98" s="188">
        <f>J176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114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73" t="str">
        <f>E7</f>
        <v>Oprava střechy ZŠ Jílové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94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02 - hromosvod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 xml:space="preserve"> </v>
      </c>
      <c r="G112" s="39"/>
      <c r="H112" s="39"/>
      <c r="I112" s="31" t="s">
        <v>22</v>
      </c>
      <c r="J112" s="78" t="str">
        <f>IF(J12="","",J12)</f>
        <v>12. 1. 2021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9"/>
      <c r="E114" s="39"/>
      <c r="F114" s="26" t="str">
        <f>E15</f>
        <v>Obec Jílové u DC</v>
      </c>
      <c r="G114" s="39"/>
      <c r="H114" s="39"/>
      <c r="I114" s="31" t="s">
        <v>30</v>
      </c>
      <c r="J114" s="35" t="str">
        <f>E21</f>
        <v>Atelier AK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28</v>
      </c>
      <c r="D115" s="39"/>
      <c r="E115" s="39"/>
      <c r="F115" s="26" t="str">
        <f>IF(E18="","",E18)</f>
        <v>Vyplň údaj</v>
      </c>
      <c r="G115" s="39"/>
      <c r="H115" s="39"/>
      <c r="I115" s="31" t="s">
        <v>33</v>
      </c>
      <c r="J115" s="35" t="str">
        <f>E24</f>
        <v>J. Nešněra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90"/>
      <c r="B117" s="191"/>
      <c r="C117" s="192" t="s">
        <v>115</v>
      </c>
      <c r="D117" s="193" t="s">
        <v>61</v>
      </c>
      <c r="E117" s="193" t="s">
        <v>57</v>
      </c>
      <c r="F117" s="193" t="s">
        <v>58</v>
      </c>
      <c r="G117" s="193" t="s">
        <v>116</v>
      </c>
      <c r="H117" s="193" t="s">
        <v>117</v>
      </c>
      <c r="I117" s="193" t="s">
        <v>118</v>
      </c>
      <c r="J117" s="193" t="s">
        <v>98</v>
      </c>
      <c r="K117" s="194" t="s">
        <v>119</v>
      </c>
      <c r="L117" s="195"/>
      <c r="M117" s="99" t="s">
        <v>1</v>
      </c>
      <c r="N117" s="100" t="s">
        <v>40</v>
      </c>
      <c r="O117" s="100" t="s">
        <v>120</v>
      </c>
      <c r="P117" s="100" t="s">
        <v>121</v>
      </c>
      <c r="Q117" s="100" t="s">
        <v>122</v>
      </c>
      <c r="R117" s="100" t="s">
        <v>123</v>
      </c>
      <c r="S117" s="100" t="s">
        <v>124</v>
      </c>
      <c r="T117" s="101" t="s">
        <v>125</v>
      </c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</row>
    <row r="118" s="2" customFormat="1" ht="22.8" customHeight="1">
      <c r="A118" s="37"/>
      <c r="B118" s="38"/>
      <c r="C118" s="106" t="s">
        <v>126</v>
      </c>
      <c r="D118" s="39"/>
      <c r="E118" s="39"/>
      <c r="F118" s="39"/>
      <c r="G118" s="39"/>
      <c r="H118" s="39"/>
      <c r="I118" s="39"/>
      <c r="J118" s="196">
        <f>BK118</f>
        <v>0</v>
      </c>
      <c r="K118" s="39"/>
      <c r="L118" s="43"/>
      <c r="M118" s="102"/>
      <c r="N118" s="197"/>
      <c r="O118" s="103"/>
      <c r="P118" s="198">
        <f>P119+SUM(P120:P175)</f>
        <v>0</v>
      </c>
      <c r="Q118" s="103"/>
      <c r="R118" s="198">
        <f>R119+SUM(R120:R175)</f>
        <v>0</v>
      </c>
      <c r="S118" s="103"/>
      <c r="T118" s="199">
        <f>T119+SUM(T120:T175)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75</v>
      </c>
      <c r="AU118" s="16" t="s">
        <v>100</v>
      </c>
      <c r="BK118" s="200">
        <f>BK119+SUM(BK120:BK175)</f>
        <v>0</v>
      </c>
    </row>
    <row r="119" s="2" customFormat="1" ht="16.5" customHeight="1">
      <c r="A119" s="37"/>
      <c r="B119" s="38"/>
      <c r="C119" s="217" t="s">
        <v>84</v>
      </c>
      <c r="D119" s="217" t="s">
        <v>132</v>
      </c>
      <c r="E119" s="218" t="s">
        <v>648</v>
      </c>
      <c r="F119" s="219" t="s">
        <v>649</v>
      </c>
      <c r="G119" s="220" t="s">
        <v>307</v>
      </c>
      <c r="H119" s="221">
        <v>65</v>
      </c>
      <c r="I119" s="222"/>
      <c r="J119" s="223">
        <f>ROUND(I119*H119,2)</f>
        <v>0</v>
      </c>
      <c r="K119" s="219" t="s">
        <v>1</v>
      </c>
      <c r="L119" s="43"/>
      <c r="M119" s="224" t="s">
        <v>1</v>
      </c>
      <c r="N119" s="225" t="s">
        <v>41</v>
      </c>
      <c r="O119" s="90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28" t="s">
        <v>137</v>
      </c>
      <c r="AT119" s="228" t="s">
        <v>132</v>
      </c>
      <c r="AU119" s="228" t="s">
        <v>76</v>
      </c>
      <c r="AY119" s="16" t="s">
        <v>129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16" t="s">
        <v>84</v>
      </c>
      <c r="BK119" s="229">
        <f>ROUND(I119*H119,2)</f>
        <v>0</v>
      </c>
      <c r="BL119" s="16" t="s">
        <v>137</v>
      </c>
      <c r="BM119" s="228" t="s">
        <v>86</v>
      </c>
    </row>
    <row r="120" s="2" customFormat="1">
      <c r="A120" s="37"/>
      <c r="B120" s="38"/>
      <c r="C120" s="39"/>
      <c r="D120" s="230" t="s">
        <v>139</v>
      </c>
      <c r="E120" s="39"/>
      <c r="F120" s="231" t="s">
        <v>649</v>
      </c>
      <c r="G120" s="39"/>
      <c r="H120" s="39"/>
      <c r="I120" s="232"/>
      <c r="J120" s="39"/>
      <c r="K120" s="39"/>
      <c r="L120" s="43"/>
      <c r="M120" s="233"/>
      <c r="N120" s="234"/>
      <c r="O120" s="90"/>
      <c r="P120" s="90"/>
      <c r="Q120" s="90"/>
      <c r="R120" s="90"/>
      <c r="S120" s="90"/>
      <c r="T120" s="91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139</v>
      </c>
      <c r="AU120" s="16" t="s">
        <v>76</v>
      </c>
    </row>
    <row r="121" s="2" customFormat="1" ht="16.5" customHeight="1">
      <c r="A121" s="37"/>
      <c r="B121" s="38"/>
      <c r="C121" s="217" t="s">
        <v>86</v>
      </c>
      <c r="D121" s="217" t="s">
        <v>132</v>
      </c>
      <c r="E121" s="218" t="s">
        <v>650</v>
      </c>
      <c r="F121" s="219" t="s">
        <v>651</v>
      </c>
      <c r="G121" s="220" t="s">
        <v>307</v>
      </c>
      <c r="H121" s="221">
        <v>25</v>
      </c>
      <c r="I121" s="222"/>
      <c r="J121" s="223">
        <f>ROUND(I121*H121,2)</f>
        <v>0</v>
      </c>
      <c r="K121" s="219" t="s">
        <v>1</v>
      </c>
      <c r="L121" s="43"/>
      <c r="M121" s="224" t="s">
        <v>1</v>
      </c>
      <c r="N121" s="225" t="s">
        <v>41</v>
      </c>
      <c r="O121" s="90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8" t="s">
        <v>137</v>
      </c>
      <c r="AT121" s="228" t="s">
        <v>132</v>
      </c>
      <c r="AU121" s="228" t="s">
        <v>76</v>
      </c>
      <c r="AY121" s="16" t="s">
        <v>129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6" t="s">
        <v>84</v>
      </c>
      <c r="BK121" s="229">
        <f>ROUND(I121*H121,2)</f>
        <v>0</v>
      </c>
      <c r="BL121" s="16" t="s">
        <v>137</v>
      </c>
      <c r="BM121" s="228" t="s">
        <v>137</v>
      </c>
    </row>
    <row r="122" s="2" customFormat="1">
      <c r="A122" s="37"/>
      <c r="B122" s="38"/>
      <c r="C122" s="39"/>
      <c r="D122" s="230" t="s">
        <v>139</v>
      </c>
      <c r="E122" s="39"/>
      <c r="F122" s="231" t="s">
        <v>651</v>
      </c>
      <c r="G122" s="39"/>
      <c r="H122" s="39"/>
      <c r="I122" s="232"/>
      <c r="J122" s="39"/>
      <c r="K122" s="39"/>
      <c r="L122" s="43"/>
      <c r="M122" s="233"/>
      <c r="N122" s="234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139</v>
      </c>
      <c r="AU122" s="16" t="s">
        <v>76</v>
      </c>
    </row>
    <row r="123" s="2" customFormat="1" ht="16.5" customHeight="1">
      <c r="A123" s="37"/>
      <c r="B123" s="38"/>
      <c r="C123" s="217" t="s">
        <v>130</v>
      </c>
      <c r="D123" s="217" t="s">
        <v>132</v>
      </c>
      <c r="E123" s="218" t="s">
        <v>652</v>
      </c>
      <c r="F123" s="219" t="s">
        <v>653</v>
      </c>
      <c r="G123" s="220" t="s">
        <v>307</v>
      </c>
      <c r="H123" s="221">
        <v>345</v>
      </c>
      <c r="I123" s="222"/>
      <c r="J123" s="223">
        <f>ROUND(I123*H123,2)</f>
        <v>0</v>
      </c>
      <c r="K123" s="219" t="s">
        <v>1</v>
      </c>
      <c r="L123" s="43"/>
      <c r="M123" s="224" t="s">
        <v>1</v>
      </c>
      <c r="N123" s="225" t="s">
        <v>41</v>
      </c>
      <c r="O123" s="90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8" t="s">
        <v>137</v>
      </c>
      <c r="AT123" s="228" t="s">
        <v>132</v>
      </c>
      <c r="AU123" s="228" t="s">
        <v>76</v>
      </c>
      <c r="AY123" s="16" t="s">
        <v>129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6" t="s">
        <v>84</v>
      </c>
      <c r="BK123" s="229">
        <f>ROUND(I123*H123,2)</f>
        <v>0</v>
      </c>
      <c r="BL123" s="16" t="s">
        <v>137</v>
      </c>
      <c r="BM123" s="228" t="s">
        <v>143</v>
      </c>
    </row>
    <row r="124" s="2" customFormat="1">
      <c r="A124" s="37"/>
      <c r="B124" s="38"/>
      <c r="C124" s="39"/>
      <c r="D124" s="230" t="s">
        <v>139</v>
      </c>
      <c r="E124" s="39"/>
      <c r="F124" s="231" t="s">
        <v>653</v>
      </c>
      <c r="G124" s="39"/>
      <c r="H124" s="39"/>
      <c r="I124" s="232"/>
      <c r="J124" s="39"/>
      <c r="K124" s="39"/>
      <c r="L124" s="43"/>
      <c r="M124" s="233"/>
      <c r="N124" s="234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139</v>
      </c>
      <c r="AU124" s="16" t="s">
        <v>76</v>
      </c>
    </row>
    <row r="125" s="2" customFormat="1" ht="16.5" customHeight="1">
      <c r="A125" s="37"/>
      <c r="B125" s="38"/>
      <c r="C125" s="217" t="s">
        <v>137</v>
      </c>
      <c r="D125" s="217" t="s">
        <v>132</v>
      </c>
      <c r="E125" s="218" t="s">
        <v>654</v>
      </c>
      <c r="F125" s="219" t="s">
        <v>655</v>
      </c>
      <c r="G125" s="220" t="s">
        <v>656</v>
      </c>
      <c r="H125" s="221">
        <v>2</v>
      </c>
      <c r="I125" s="222"/>
      <c r="J125" s="223">
        <f>ROUND(I125*H125,2)</f>
        <v>0</v>
      </c>
      <c r="K125" s="219" t="s">
        <v>1</v>
      </c>
      <c r="L125" s="43"/>
      <c r="M125" s="224" t="s">
        <v>1</v>
      </c>
      <c r="N125" s="225" t="s">
        <v>41</v>
      </c>
      <c r="O125" s="90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8" t="s">
        <v>137</v>
      </c>
      <c r="AT125" s="228" t="s">
        <v>132</v>
      </c>
      <c r="AU125" s="228" t="s">
        <v>76</v>
      </c>
      <c r="AY125" s="16" t="s">
        <v>129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6" t="s">
        <v>84</v>
      </c>
      <c r="BK125" s="229">
        <f>ROUND(I125*H125,2)</f>
        <v>0</v>
      </c>
      <c r="BL125" s="16" t="s">
        <v>137</v>
      </c>
      <c r="BM125" s="228" t="s">
        <v>171</v>
      </c>
    </row>
    <row r="126" s="2" customFormat="1">
      <c r="A126" s="37"/>
      <c r="B126" s="38"/>
      <c r="C126" s="39"/>
      <c r="D126" s="230" t="s">
        <v>139</v>
      </c>
      <c r="E126" s="39"/>
      <c r="F126" s="231" t="s">
        <v>655</v>
      </c>
      <c r="G126" s="39"/>
      <c r="H126" s="39"/>
      <c r="I126" s="232"/>
      <c r="J126" s="39"/>
      <c r="K126" s="39"/>
      <c r="L126" s="43"/>
      <c r="M126" s="233"/>
      <c r="N126" s="234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139</v>
      </c>
      <c r="AU126" s="16" t="s">
        <v>76</v>
      </c>
    </row>
    <row r="127" s="2" customFormat="1" ht="16.5" customHeight="1">
      <c r="A127" s="37"/>
      <c r="B127" s="38"/>
      <c r="C127" s="217" t="s">
        <v>157</v>
      </c>
      <c r="D127" s="217" t="s">
        <v>132</v>
      </c>
      <c r="E127" s="218" t="s">
        <v>657</v>
      </c>
      <c r="F127" s="219" t="s">
        <v>658</v>
      </c>
      <c r="G127" s="220" t="s">
        <v>656</v>
      </c>
      <c r="H127" s="221">
        <v>6</v>
      </c>
      <c r="I127" s="222"/>
      <c r="J127" s="223">
        <f>ROUND(I127*H127,2)</f>
        <v>0</v>
      </c>
      <c r="K127" s="219" t="s">
        <v>1</v>
      </c>
      <c r="L127" s="43"/>
      <c r="M127" s="224" t="s">
        <v>1</v>
      </c>
      <c r="N127" s="225" t="s">
        <v>41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137</v>
      </c>
      <c r="AT127" s="228" t="s">
        <v>132</v>
      </c>
      <c r="AU127" s="228" t="s">
        <v>76</v>
      </c>
      <c r="AY127" s="16" t="s">
        <v>129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84</v>
      </c>
      <c r="BK127" s="229">
        <f>ROUND(I127*H127,2)</f>
        <v>0</v>
      </c>
      <c r="BL127" s="16" t="s">
        <v>137</v>
      </c>
      <c r="BM127" s="228" t="s">
        <v>188</v>
      </c>
    </row>
    <row r="128" s="2" customFormat="1">
      <c r="A128" s="37"/>
      <c r="B128" s="38"/>
      <c r="C128" s="39"/>
      <c r="D128" s="230" t="s">
        <v>139</v>
      </c>
      <c r="E128" s="39"/>
      <c r="F128" s="231" t="s">
        <v>658</v>
      </c>
      <c r="G128" s="39"/>
      <c r="H128" s="39"/>
      <c r="I128" s="232"/>
      <c r="J128" s="39"/>
      <c r="K128" s="39"/>
      <c r="L128" s="43"/>
      <c r="M128" s="233"/>
      <c r="N128" s="234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139</v>
      </c>
      <c r="AU128" s="16" t="s">
        <v>76</v>
      </c>
    </row>
    <row r="129" s="2" customFormat="1" ht="16.5" customHeight="1">
      <c r="A129" s="37"/>
      <c r="B129" s="38"/>
      <c r="C129" s="217" t="s">
        <v>143</v>
      </c>
      <c r="D129" s="217" t="s">
        <v>132</v>
      </c>
      <c r="E129" s="218" t="s">
        <v>659</v>
      </c>
      <c r="F129" s="219" t="s">
        <v>660</v>
      </c>
      <c r="G129" s="220" t="s">
        <v>656</v>
      </c>
      <c r="H129" s="221">
        <v>18</v>
      </c>
      <c r="I129" s="222"/>
      <c r="J129" s="223">
        <f>ROUND(I129*H129,2)</f>
        <v>0</v>
      </c>
      <c r="K129" s="219" t="s">
        <v>1</v>
      </c>
      <c r="L129" s="43"/>
      <c r="M129" s="224" t="s">
        <v>1</v>
      </c>
      <c r="N129" s="225" t="s">
        <v>41</v>
      </c>
      <c r="O129" s="90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137</v>
      </c>
      <c r="AT129" s="228" t="s">
        <v>132</v>
      </c>
      <c r="AU129" s="228" t="s">
        <v>76</v>
      </c>
      <c r="AY129" s="16" t="s">
        <v>129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84</v>
      </c>
      <c r="BK129" s="229">
        <f>ROUND(I129*H129,2)</f>
        <v>0</v>
      </c>
      <c r="BL129" s="16" t="s">
        <v>137</v>
      </c>
      <c r="BM129" s="228" t="s">
        <v>201</v>
      </c>
    </row>
    <row r="130" s="2" customFormat="1">
      <c r="A130" s="37"/>
      <c r="B130" s="38"/>
      <c r="C130" s="39"/>
      <c r="D130" s="230" t="s">
        <v>139</v>
      </c>
      <c r="E130" s="39"/>
      <c r="F130" s="231" t="s">
        <v>660</v>
      </c>
      <c r="G130" s="39"/>
      <c r="H130" s="39"/>
      <c r="I130" s="232"/>
      <c r="J130" s="39"/>
      <c r="K130" s="39"/>
      <c r="L130" s="43"/>
      <c r="M130" s="233"/>
      <c r="N130" s="234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139</v>
      </c>
      <c r="AU130" s="16" t="s">
        <v>76</v>
      </c>
    </row>
    <row r="131" s="2" customFormat="1" ht="16.5" customHeight="1">
      <c r="A131" s="37"/>
      <c r="B131" s="38"/>
      <c r="C131" s="217" t="s">
        <v>167</v>
      </c>
      <c r="D131" s="217" t="s">
        <v>132</v>
      </c>
      <c r="E131" s="218" t="s">
        <v>661</v>
      </c>
      <c r="F131" s="219" t="s">
        <v>662</v>
      </c>
      <c r="G131" s="220" t="s">
        <v>307</v>
      </c>
      <c r="H131" s="221">
        <v>90</v>
      </c>
      <c r="I131" s="222"/>
      <c r="J131" s="223">
        <f>ROUND(I131*H131,2)</f>
        <v>0</v>
      </c>
      <c r="K131" s="219" t="s">
        <v>1</v>
      </c>
      <c r="L131" s="43"/>
      <c r="M131" s="224" t="s">
        <v>1</v>
      </c>
      <c r="N131" s="225" t="s">
        <v>41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137</v>
      </c>
      <c r="AT131" s="228" t="s">
        <v>132</v>
      </c>
      <c r="AU131" s="228" t="s">
        <v>76</v>
      </c>
      <c r="AY131" s="16" t="s">
        <v>129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84</v>
      </c>
      <c r="BK131" s="229">
        <f>ROUND(I131*H131,2)</f>
        <v>0</v>
      </c>
      <c r="BL131" s="16" t="s">
        <v>137</v>
      </c>
      <c r="BM131" s="228" t="s">
        <v>212</v>
      </c>
    </row>
    <row r="132" s="2" customFormat="1">
      <c r="A132" s="37"/>
      <c r="B132" s="38"/>
      <c r="C132" s="39"/>
      <c r="D132" s="230" t="s">
        <v>139</v>
      </c>
      <c r="E132" s="39"/>
      <c r="F132" s="231" t="s">
        <v>662</v>
      </c>
      <c r="G132" s="39"/>
      <c r="H132" s="39"/>
      <c r="I132" s="232"/>
      <c r="J132" s="39"/>
      <c r="K132" s="39"/>
      <c r="L132" s="43"/>
      <c r="M132" s="233"/>
      <c r="N132" s="234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139</v>
      </c>
      <c r="AU132" s="16" t="s">
        <v>76</v>
      </c>
    </row>
    <row r="133" s="2" customFormat="1" ht="16.5" customHeight="1">
      <c r="A133" s="37"/>
      <c r="B133" s="38"/>
      <c r="C133" s="217" t="s">
        <v>171</v>
      </c>
      <c r="D133" s="217" t="s">
        <v>132</v>
      </c>
      <c r="E133" s="218" t="s">
        <v>663</v>
      </c>
      <c r="F133" s="219" t="s">
        <v>664</v>
      </c>
      <c r="G133" s="220" t="s">
        <v>656</v>
      </c>
      <c r="H133" s="221">
        <v>4</v>
      </c>
      <c r="I133" s="222"/>
      <c r="J133" s="223">
        <f>ROUND(I133*H133,2)</f>
        <v>0</v>
      </c>
      <c r="K133" s="219" t="s">
        <v>1</v>
      </c>
      <c r="L133" s="43"/>
      <c r="M133" s="224" t="s">
        <v>1</v>
      </c>
      <c r="N133" s="225" t="s">
        <v>41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137</v>
      </c>
      <c r="AT133" s="228" t="s">
        <v>132</v>
      </c>
      <c r="AU133" s="228" t="s">
        <v>76</v>
      </c>
      <c r="AY133" s="16" t="s">
        <v>129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84</v>
      </c>
      <c r="BK133" s="229">
        <f>ROUND(I133*H133,2)</f>
        <v>0</v>
      </c>
      <c r="BL133" s="16" t="s">
        <v>137</v>
      </c>
      <c r="BM133" s="228" t="s">
        <v>224</v>
      </c>
    </row>
    <row r="134" s="2" customFormat="1">
      <c r="A134" s="37"/>
      <c r="B134" s="38"/>
      <c r="C134" s="39"/>
      <c r="D134" s="230" t="s">
        <v>139</v>
      </c>
      <c r="E134" s="39"/>
      <c r="F134" s="231" t="s">
        <v>664</v>
      </c>
      <c r="G134" s="39"/>
      <c r="H134" s="39"/>
      <c r="I134" s="232"/>
      <c r="J134" s="39"/>
      <c r="K134" s="39"/>
      <c r="L134" s="43"/>
      <c r="M134" s="233"/>
      <c r="N134" s="234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139</v>
      </c>
      <c r="AU134" s="16" t="s">
        <v>76</v>
      </c>
    </row>
    <row r="135" s="2" customFormat="1" ht="16.5" customHeight="1">
      <c r="A135" s="37"/>
      <c r="B135" s="38"/>
      <c r="C135" s="217" t="s">
        <v>173</v>
      </c>
      <c r="D135" s="217" t="s">
        <v>132</v>
      </c>
      <c r="E135" s="218" t="s">
        <v>665</v>
      </c>
      <c r="F135" s="219" t="s">
        <v>666</v>
      </c>
      <c r="G135" s="220" t="s">
        <v>656</v>
      </c>
      <c r="H135" s="221">
        <v>6</v>
      </c>
      <c r="I135" s="222"/>
      <c r="J135" s="223">
        <f>ROUND(I135*H135,2)</f>
        <v>0</v>
      </c>
      <c r="K135" s="219" t="s">
        <v>1</v>
      </c>
      <c r="L135" s="43"/>
      <c r="M135" s="224" t="s">
        <v>1</v>
      </c>
      <c r="N135" s="225" t="s">
        <v>41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137</v>
      </c>
      <c r="AT135" s="228" t="s">
        <v>132</v>
      </c>
      <c r="AU135" s="228" t="s">
        <v>76</v>
      </c>
      <c r="AY135" s="16" t="s">
        <v>129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84</v>
      </c>
      <c r="BK135" s="229">
        <f>ROUND(I135*H135,2)</f>
        <v>0</v>
      </c>
      <c r="BL135" s="16" t="s">
        <v>137</v>
      </c>
      <c r="BM135" s="228" t="s">
        <v>235</v>
      </c>
    </row>
    <row r="136" s="2" customFormat="1">
      <c r="A136" s="37"/>
      <c r="B136" s="38"/>
      <c r="C136" s="39"/>
      <c r="D136" s="230" t="s">
        <v>139</v>
      </c>
      <c r="E136" s="39"/>
      <c r="F136" s="231" t="s">
        <v>666</v>
      </c>
      <c r="G136" s="39"/>
      <c r="H136" s="39"/>
      <c r="I136" s="232"/>
      <c r="J136" s="39"/>
      <c r="K136" s="39"/>
      <c r="L136" s="43"/>
      <c r="M136" s="233"/>
      <c r="N136" s="23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139</v>
      </c>
      <c r="AU136" s="16" t="s">
        <v>76</v>
      </c>
    </row>
    <row r="137" s="2" customFormat="1" ht="16.5" customHeight="1">
      <c r="A137" s="37"/>
      <c r="B137" s="38"/>
      <c r="C137" s="217" t="s">
        <v>188</v>
      </c>
      <c r="D137" s="217" t="s">
        <v>132</v>
      </c>
      <c r="E137" s="218" t="s">
        <v>667</v>
      </c>
      <c r="F137" s="219" t="s">
        <v>668</v>
      </c>
      <c r="G137" s="220" t="s">
        <v>656</v>
      </c>
      <c r="H137" s="221">
        <v>1</v>
      </c>
      <c r="I137" s="222"/>
      <c r="J137" s="223">
        <f>ROUND(I137*H137,2)</f>
        <v>0</v>
      </c>
      <c r="K137" s="219" t="s">
        <v>1</v>
      </c>
      <c r="L137" s="43"/>
      <c r="M137" s="224" t="s">
        <v>1</v>
      </c>
      <c r="N137" s="225" t="s">
        <v>41</v>
      </c>
      <c r="O137" s="90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137</v>
      </c>
      <c r="AT137" s="228" t="s">
        <v>132</v>
      </c>
      <c r="AU137" s="228" t="s">
        <v>76</v>
      </c>
      <c r="AY137" s="16" t="s">
        <v>129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84</v>
      </c>
      <c r="BK137" s="229">
        <f>ROUND(I137*H137,2)</f>
        <v>0</v>
      </c>
      <c r="BL137" s="16" t="s">
        <v>137</v>
      </c>
      <c r="BM137" s="228" t="s">
        <v>246</v>
      </c>
    </row>
    <row r="138" s="2" customFormat="1">
      <c r="A138" s="37"/>
      <c r="B138" s="38"/>
      <c r="C138" s="39"/>
      <c r="D138" s="230" t="s">
        <v>139</v>
      </c>
      <c r="E138" s="39"/>
      <c r="F138" s="231" t="s">
        <v>668</v>
      </c>
      <c r="G138" s="39"/>
      <c r="H138" s="39"/>
      <c r="I138" s="232"/>
      <c r="J138" s="39"/>
      <c r="K138" s="39"/>
      <c r="L138" s="43"/>
      <c r="M138" s="233"/>
      <c r="N138" s="234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139</v>
      </c>
      <c r="AU138" s="16" t="s">
        <v>76</v>
      </c>
    </row>
    <row r="139" s="2" customFormat="1" ht="16.5" customHeight="1">
      <c r="A139" s="37"/>
      <c r="B139" s="38"/>
      <c r="C139" s="217" t="s">
        <v>193</v>
      </c>
      <c r="D139" s="217" t="s">
        <v>132</v>
      </c>
      <c r="E139" s="218" t="s">
        <v>669</v>
      </c>
      <c r="F139" s="219" t="s">
        <v>670</v>
      </c>
      <c r="G139" s="220" t="s">
        <v>307</v>
      </c>
      <c r="H139" s="221">
        <v>80</v>
      </c>
      <c r="I139" s="222"/>
      <c r="J139" s="223">
        <f>ROUND(I139*H139,2)</f>
        <v>0</v>
      </c>
      <c r="K139" s="219" t="s">
        <v>1</v>
      </c>
      <c r="L139" s="43"/>
      <c r="M139" s="224" t="s">
        <v>1</v>
      </c>
      <c r="N139" s="225" t="s">
        <v>41</v>
      </c>
      <c r="O139" s="90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137</v>
      </c>
      <c r="AT139" s="228" t="s">
        <v>132</v>
      </c>
      <c r="AU139" s="228" t="s">
        <v>76</v>
      </c>
      <c r="AY139" s="16" t="s">
        <v>129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84</v>
      </c>
      <c r="BK139" s="229">
        <f>ROUND(I139*H139,2)</f>
        <v>0</v>
      </c>
      <c r="BL139" s="16" t="s">
        <v>137</v>
      </c>
      <c r="BM139" s="228" t="s">
        <v>255</v>
      </c>
    </row>
    <row r="140" s="2" customFormat="1">
      <c r="A140" s="37"/>
      <c r="B140" s="38"/>
      <c r="C140" s="39"/>
      <c r="D140" s="230" t="s">
        <v>139</v>
      </c>
      <c r="E140" s="39"/>
      <c r="F140" s="231" t="s">
        <v>670</v>
      </c>
      <c r="G140" s="39"/>
      <c r="H140" s="39"/>
      <c r="I140" s="232"/>
      <c r="J140" s="39"/>
      <c r="K140" s="39"/>
      <c r="L140" s="43"/>
      <c r="M140" s="233"/>
      <c r="N140" s="234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139</v>
      </c>
      <c r="AU140" s="16" t="s">
        <v>76</v>
      </c>
    </row>
    <row r="141" s="2" customFormat="1" ht="16.5" customHeight="1">
      <c r="A141" s="37"/>
      <c r="B141" s="38"/>
      <c r="C141" s="217" t="s">
        <v>201</v>
      </c>
      <c r="D141" s="217" t="s">
        <v>132</v>
      </c>
      <c r="E141" s="218" t="s">
        <v>671</v>
      </c>
      <c r="F141" s="219" t="s">
        <v>672</v>
      </c>
      <c r="G141" s="220" t="s">
        <v>656</v>
      </c>
      <c r="H141" s="221">
        <v>140</v>
      </c>
      <c r="I141" s="222"/>
      <c r="J141" s="223">
        <f>ROUND(I141*H141,2)</f>
        <v>0</v>
      </c>
      <c r="K141" s="219" t="s">
        <v>1</v>
      </c>
      <c r="L141" s="43"/>
      <c r="M141" s="224" t="s">
        <v>1</v>
      </c>
      <c r="N141" s="225" t="s">
        <v>41</v>
      </c>
      <c r="O141" s="90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137</v>
      </c>
      <c r="AT141" s="228" t="s">
        <v>132</v>
      </c>
      <c r="AU141" s="228" t="s">
        <v>76</v>
      </c>
      <c r="AY141" s="16" t="s">
        <v>129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84</v>
      </c>
      <c r="BK141" s="229">
        <f>ROUND(I141*H141,2)</f>
        <v>0</v>
      </c>
      <c r="BL141" s="16" t="s">
        <v>137</v>
      </c>
      <c r="BM141" s="228" t="s">
        <v>271</v>
      </c>
    </row>
    <row r="142" s="2" customFormat="1">
      <c r="A142" s="37"/>
      <c r="B142" s="38"/>
      <c r="C142" s="39"/>
      <c r="D142" s="230" t="s">
        <v>139</v>
      </c>
      <c r="E142" s="39"/>
      <c r="F142" s="231" t="s">
        <v>672</v>
      </c>
      <c r="G142" s="39"/>
      <c r="H142" s="39"/>
      <c r="I142" s="232"/>
      <c r="J142" s="39"/>
      <c r="K142" s="39"/>
      <c r="L142" s="43"/>
      <c r="M142" s="233"/>
      <c r="N142" s="234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139</v>
      </c>
      <c r="AU142" s="16" t="s">
        <v>76</v>
      </c>
    </row>
    <row r="143" s="2" customFormat="1" ht="16.5" customHeight="1">
      <c r="A143" s="37"/>
      <c r="B143" s="38"/>
      <c r="C143" s="217" t="s">
        <v>207</v>
      </c>
      <c r="D143" s="217" t="s">
        <v>132</v>
      </c>
      <c r="E143" s="218" t="s">
        <v>673</v>
      </c>
      <c r="F143" s="219" t="s">
        <v>674</v>
      </c>
      <c r="G143" s="220" t="s">
        <v>656</v>
      </c>
      <c r="H143" s="221">
        <v>150</v>
      </c>
      <c r="I143" s="222"/>
      <c r="J143" s="223">
        <f>ROUND(I143*H143,2)</f>
        <v>0</v>
      </c>
      <c r="K143" s="219" t="s">
        <v>1</v>
      </c>
      <c r="L143" s="43"/>
      <c r="M143" s="224" t="s">
        <v>1</v>
      </c>
      <c r="N143" s="225" t="s">
        <v>41</v>
      </c>
      <c r="O143" s="90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137</v>
      </c>
      <c r="AT143" s="228" t="s">
        <v>132</v>
      </c>
      <c r="AU143" s="228" t="s">
        <v>76</v>
      </c>
      <c r="AY143" s="16" t="s">
        <v>129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84</v>
      </c>
      <c r="BK143" s="229">
        <f>ROUND(I143*H143,2)</f>
        <v>0</v>
      </c>
      <c r="BL143" s="16" t="s">
        <v>137</v>
      </c>
      <c r="BM143" s="228" t="s">
        <v>284</v>
      </c>
    </row>
    <row r="144" s="2" customFormat="1">
      <c r="A144" s="37"/>
      <c r="B144" s="38"/>
      <c r="C144" s="39"/>
      <c r="D144" s="230" t="s">
        <v>139</v>
      </c>
      <c r="E144" s="39"/>
      <c r="F144" s="231" t="s">
        <v>674</v>
      </c>
      <c r="G144" s="39"/>
      <c r="H144" s="39"/>
      <c r="I144" s="232"/>
      <c r="J144" s="39"/>
      <c r="K144" s="39"/>
      <c r="L144" s="43"/>
      <c r="M144" s="233"/>
      <c r="N144" s="234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139</v>
      </c>
      <c r="AU144" s="16" t="s">
        <v>76</v>
      </c>
    </row>
    <row r="145" s="2" customFormat="1" ht="16.5" customHeight="1">
      <c r="A145" s="37"/>
      <c r="B145" s="38"/>
      <c r="C145" s="217" t="s">
        <v>212</v>
      </c>
      <c r="D145" s="217" t="s">
        <v>132</v>
      </c>
      <c r="E145" s="218" t="s">
        <v>675</v>
      </c>
      <c r="F145" s="219" t="s">
        <v>676</v>
      </c>
      <c r="G145" s="220" t="s">
        <v>656</v>
      </c>
      <c r="H145" s="221">
        <v>50</v>
      </c>
      <c r="I145" s="222"/>
      <c r="J145" s="223">
        <f>ROUND(I145*H145,2)</f>
        <v>0</v>
      </c>
      <c r="K145" s="219" t="s">
        <v>1</v>
      </c>
      <c r="L145" s="43"/>
      <c r="M145" s="224" t="s">
        <v>1</v>
      </c>
      <c r="N145" s="225" t="s">
        <v>41</v>
      </c>
      <c r="O145" s="90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137</v>
      </c>
      <c r="AT145" s="228" t="s">
        <v>132</v>
      </c>
      <c r="AU145" s="228" t="s">
        <v>76</v>
      </c>
      <c r="AY145" s="16" t="s">
        <v>129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84</v>
      </c>
      <c r="BK145" s="229">
        <f>ROUND(I145*H145,2)</f>
        <v>0</v>
      </c>
      <c r="BL145" s="16" t="s">
        <v>137</v>
      </c>
      <c r="BM145" s="228" t="s">
        <v>295</v>
      </c>
    </row>
    <row r="146" s="2" customFormat="1">
      <c r="A146" s="37"/>
      <c r="B146" s="38"/>
      <c r="C146" s="39"/>
      <c r="D146" s="230" t="s">
        <v>139</v>
      </c>
      <c r="E146" s="39"/>
      <c r="F146" s="231" t="s">
        <v>676</v>
      </c>
      <c r="G146" s="39"/>
      <c r="H146" s="39"/>
      <c r="I146" s="232"/>
      <c r="J146" s="39"/>
      <c r="K146" s="39"/>
      <c r="L146" s="43"/>
      <c r="M146" s="233"/>
      <c r="N146" s="234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139</v>
      </c>
      <c r="AU146" s="16" t="s">
        <v>76</v>
      </c>
    </row>
    <row r="147" s="2" customFormat="1" ht="16.5" customHeight="1">
      <c r="A147" s="37"/>
      <c r="B147" s="38"/>
      <c r="C147" s="217" t="s">
        <v>8</v>
      </c>
      <c r="D147" s="217" t="s">
        <v>132</v>
      </c>
      <c r="E147" s="218" t="s">
        <v>677</v>
      </c>
      <c r="F147" s="219" t="s">
        <v>678</v>
      </c>
      <c r="G147" s="220" t="s">
        <v>656</v>
      </c>
      <c r="H147" s="221">
        <v>1</v>
      </c>
      <c r="I147" s="222"/>
      <c r="J147" s="223">
        <f>ROUND(I147*H147,2)</f>
        <v>0</v>
      </c>
      <c r="K147" s="219" t="s">
        <v>1</v>
      </c>
      <c r="L147" s="43"/>
      <c r="M147" s="224" t="s">
        <v>1</v>
      </c>
      <c r="N147" s="225" t="s">
        <v>41</v>
      </c>
      <c r="O147" s="90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137</v>
      </c>
      <c r="AT147" s="228" t="s">
        <v>132</v>
      </c>
      <c r="AU147" s="228" t="s">
        <v>76</v>
      </c>
      <c r="AY147" s="16" t="s">
        <v>129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84</v>
      </c>
      <c r="BK147" s="229">
        <f>ROUND(I147*H147,2)</f>
        <v>0</v>
      </c>
      <c r="BL147" s="16" t="s">
        <v>137</v>
      </c>
      <c r="BM147" s="228" t="s">
        <v>304</v>
      </c>
    </row>
    <row r="148" s="2" customFormat="1">
      <c r="A148" s="37"/>
      <c r="B148" s="38"/>
      <c r="C148" s="39"/>
      <c r="D148" s="230" t="s">
        <v>139</v>
      </c>
      <c r="E148" s="39"/>
      <c r="F148" s="231" t="s">
        <v>678</v>
      </c>
      <c r="G148" s="39"/>
      <c r="H148" s="39"/>
      <c r="I148" s="232"/>
      <c r="J148" s="39"/>
      <c r="K148" s="39"/>
      <c r="L148" s="43"/>
      <c r="M148" s="233"/>
      <c r="N148" s="234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139</v>
      </c>
      <c r="AU148" s="16" t="s">
        <v>76</v>
      </c>
    </row>
    <row r="149" s="2" customFormat="1" ht="16.5" customHeight="1">
      <c r="A149" s="37"/>
      <c r="B149" s="38"/>
      <c r="C149" s="217" t="s">
        <v>224</v>
      </c>
      <c r="D149" s="217" t="s">
        <v>132</v>
      </c>
      <c r="E149" s="218" t="s">
        <v>679</v>
      </c>
      <c r="F149" s="219" t="s">
        <v>680</v>
      </c>
      <c r="G149" s="220" t="s">
        <v>656</v>
      </c>
      <c r="H149" s="221">
        <v>9</v>
      </c>
      <c r="I149" s="222"/>
      <c r="J149" s="223">
        <f>ROUND(I149*H149,2)</f>
        <v>0</v>
      </c>
      <c r="K149" s="219" t="s">
        <v>1</v>
      </c>
      <c r="L149" s="43"/>
      <c r="M149" s="224" t="s">
        <v>1</v>
      </c>
      <c r="N149" s="225" t="s">
        <v>41</v>
      </c>
      <c r="O149" s="90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137</v>
      </c>
      <c r="AT149" s="228" t="s">
        <v>132</v>
      </c>
      <c r="AU149" s="228" t="s">
        <v>76</v>
      </c>
      <c r="AY149" s="16" t="s">
        <v>129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84</v>
      </c>
      <c r="BK149" s="229">
        <f>ROUND(I149*H149,2)</f>
        <v>0</v>
      </c>
      <c r="BL149" s="16" t="s">
        <v>137</v>
      </c>
      <c r="BM149" s="228" t="s">
        <v>293</v>
      </c>
    </row>
    <row r="150" s="2" customFormat="1">
      <c r="A150" s="37"/>
      <c r="B150" s="38"/>
      <c r="C150" s="39"/>
      <c r="D150" s="230" t="s">
        <v>139</v>
      </c>
      <c r="E150" s="39"/>
      <c r="F150" s="231" t="s">
        <v>680</v>
      </c>
      <c r="G150" s="39"/>
      <c r="H150" s="39"/>
      <c r="I150" s="232"/>
      <c r="J150" s="39"/>
      <c r="K150" s="39"/>
      <c r="L150" s="43"/>
      <c r="M150" s="233"/>
      <c r="N150" s="234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139</v>
      </c>
      <c r="AU150" s="16" t="s">
        <v>76</v>
      </c>
    </row>
    <row r="151" s="2" customFormat="1" ht="16.5" customHeight="1">
      <c r="A151" s="37"/>
      <c r="B151" s="38"/>
      <c r="C151" s="217" t="s">
        <v>229</v>
      </c>
      <c r="D151" s="217" t="s">
        <v>132</v>
      </c>
      <c r="E151" s="218" t="s">
        <v>681</v>
      </c>
      <c r="F151" s="219" t="s">
        <v>682</v>
      </c>
      <c r="G151" s="220" t="s">
        <v>656</v>
      </c>
      <c r="H151" s="221">
        <v>10</v>
      </c>
      <c r="I151" s="222"/>
      <c r="J151" s="223">
        <f>ROUND(I151*H151,2)</f>
        <v>0</v>
      </c>
      <c r="K151" s="219" t="s">
        <v>1</v>
      </c>
      <c r="L151" s="43"/>
      <c r="M151" s="224" t="s">
        <v>1</v>
      </c>
      <c r="N151" s="225" t="s">
        <v>41</v>
      </c>
      <c r="O151" s="90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137</v>
      </c>
      <c r="AT151" s="228" t="s">
        <v>132</v>
      </c>
      <c r="AU151" s="228" t="s">
        <v>76</v>
      </c>
      <c r="AY151" s="16" t="s">
        <v>129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84</v>
      </c>
      <c r="BK151" s="229">
        <f>ROUND(I151*H151,2)</f>
        <v>0</v>
      </c>
      <c r="BL151" s="16" t="s">
        <v>137</v>
      </c>
      <c r="BM151" s="228" t="s">
        <v>333</v>
      </c>
    </row>
    <row r="152" s="2" customFormat="1">
      <c r="A152" s="37"/>
      <c r="B152" s="38"/>
      <c r="C152" s="39"/>
      <c r="D152" s="230" t="s">
        <v>139</v>
      </c>
      <c r="E152" s="39"/>
      <c r="F152" s="231" t="s">
        <v>682</v>
      </c>
      <c r="G152" s="39"/>
      <c r="H152" s="39"/>
      <c r="I152" s="232"/>
      <c r="J152" s="39"/>
      <c r="K152" s="39"/>
      <c r="L152" s="43"/>
      <c r="M152" s="233"/>
      <c r="N152" s="234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139</v>
      </c>
      <c r="AU152" s="16" t="s">
        <v>76</v>
      </c>
    </row>
    <row r="153" s="2" customFormat="1" ht="16.5" customHeight="1">
      <c r="A153" s="37"/>
      <c r="B153" s="38"/>
      <c r="C153" s="217" t="s">
        <v>235</v>
      </c>
      <c r="D153" s="217" t="s">
        <v>132</v>
      </c>
      <c r="E153" s="218" t="s">
        <v>683</v>
      </c>
      <c r="F153" s="219" t="s">
        <v>684</v>
      </c>
      <c r="G153" s="220" t="s">
        <v>656</v>
      </c>
      <c r="H153" s="221">
        <v>35</v>
      </c>
      <c r="I153" s="222"/>
      <c r="J153" s="223">
        <f>ROUND(I153*H153,2)</f>
        <v>0</v>
      </c>
      <c r="K153" s="219" t="s">
        <v>1</v>
      </c>
      <c r="L153" s="43"/>
      <c r="M153" s="224" t="s">
        <v>1</v>
      </c>
      <c r="N153" s="225" t="s">
        <v>41</v>
      </c>
      <c r="O153" s="90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137</v>
      </c>
      <c r="AT153" s="228" t="s">
        <v>132</v>
      </c>
      <c r="AU153" s="228" t="s">
        <v>76</v>
      </c>
      <c r="AY153" s="16" t="s">
        <v>129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84</v>
      </c>
      <c r="BK153" s="229">
        <f>ROUND(I153*H153,2)</f>
        <v>0</v>
      </c>
      <c r="BL153" s="16" t="s">
        <v>137</v>
      </c>
      <c r="BM153" s="228" t="s">
        <v>344</v>
      </c>
    </row>
    <row r="154" s="2" customFormat="1">
      <c r="A154" s="37"/>
      <c r="B154" s="38"/>
      <c r="C154" s="39"/>
      <c r="D154" s="230" t="s">
        <v>139</v>
      </c>
      <c r="E154" s="39"/>
      <c r="F154" s="231" t="s">
        <v>684</v>
      </c>
      <c r="G154" s="39"/>
      <c r="H154" s="39"/>
      <c r="I154" s="232"/>
      <c r="J154" s="39"/>
      <c r="K154" s="39"/>
      <c r="L154" s="43"/>
      <c r="M154" s="233"/>
      <c r="N154" s="234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139</v>
      </c>
      <c r="AU154" s="16" t="s">
        <v>76</v>
      </c>
    </row>
    <row r="155" s="2" customFormat="1" ht="16.5" customHeight="1">
      <c r="A155" s="37"/>
      <c r="B155" s="38"/>
      <c r="C155" s="217" t="s">
        <v>241</v>
      </c>
      <c r="D155" s="217" t="s">
        <v>132</v>
      </c>
      <c r="E155" s="218" t="s">
        <v>685</v>
      </c>
      <c r="F155" s="219" t="s">
        <v>686</v>
      </c>
      <c r="G155" s="220" t="s">
        <v>656</v>
      </c>
      <c r="H155" s="221">
        <v>12</v>
      </c>
      <c r="I155" s="222"/>
      <c r="J155" s="223">
        <f>ROUND(I155*H155,2)</f>
        <v>0</v>
      </c>
      <c r="K155" s="219" t="s">
        <v>1</v>
      </c>
      <c r="L155" s="43"/>
      <c r="M155" s="224" t="s">
        <v>1</v>
      </c>
      <c r="N155" s="225" t="s">
        <v>41</v>
      </c>
      <c r="O155" s="90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137</v>
      </c>
      <c r="AT155" s="228" t="s">
        <v>132</v>
      </c>
      <c r="AU155" s="228" t="s">
        <v>76</v>
      </c>
      <c r="AY155" s="16" t="s">
        <v>129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84</v>
      </c>
      <c r="BK155" s="229">
        <f>ROUND(I155*H155,2)</f>
        <v>0</v>
      </c>
      <c r="BL155" s="16" t="s">
        <v>137</v>
      </c>
      <c r="BM155" s="228" t="s">
        <v>354</v>
      </c>
    </row>
    <row r="156" s="2" customFormat="1">
      <c r="A156" s="37"/>
      <c r="B156" s="38"/>
      <c r="C156" s="39"/>
      <c r="D156" s="230" t="s">
        <v>139</v>
      </c>
      <c r="E156" s="39"/>
      <c r="F156" s="231" t="s">
        <v>686</v>
      </c>
      <c r="G156" s="39"/>
      <c r="H156" s="39"/>
      <c r="I156" s="232"/>
      <c r="J156" s="39"/>
      <c r="K156" s="39"/>
      <c r="L156" s="43"/>
      <c r="M156" s="233"/>
      <c r="N156" s="234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139</v>
      </c>
      <c r="AU156" s="16" t="s">
        <v>76</v>
      </c>
    </row>
    <row r="157" s="2" customFormat="1" ht="16.5" customHeight="1">
      <c r="A157" s="37"/>
      <c r="B157" s="38"/>
      <c r="C157" s="217" t="s">
        <v>246</v>
      </c>
      <c r="D157" s="217" t="s">
        <v>132</v>
      </c>
      <c r="E157" s="218" t="s">
        <v>687</v>
      </c>
      <c r="F157" s="219" t="s">
        <v>688</v>
      </c>
      <c r="G157" s="220" t="s">
        <v>656</v>
      </c>
      <c r="H157" s="221">
        <v>9</v>
      </c>
      <c r="I157" s="222"/>
      <c r="J157" s="223">
        <f>ROUND(I157*H157,2)</f>
        <v>0</v>
      </c>
      <c r="K157" s="219" t="s">
        <v>1</v>
      </c>
      <c r="L157" s="43"/>
      <c r="M157" s="224" t="s">
        <v>1</v>
      </c>
      <c r="N157" s="225" t="s">
        <v>41</v>
      </c>
      <c r="O157" s="90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137</v>
      </c>
      <c r="AT157" s="228" t="s">
        <v>132</v>
      </c>
      <c r="AU157" s="228" t="s">
        <v>76</v>
      </c>
      <c r="AY157" s="16" t="s">
        <v>129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84</v>
      </c>
      <c r="BK157" s="229">
        <f>ROUND(I157*H157,2)</f>
        <v>0</v>
      </c>
      <c r="BL157" s="16" t="s">
        <v>137</v>
      </c>
      <c r="BM157" s="228" t="s">
        <v>364</v>
      </c>
    </row>
    <row r="158" s="2" customFormat="1">
      <c r="A158" s="37"/>
      <c r="B158" s="38"/>
      <c r="C158" s="39"/>
      <c r="D158" s="230" t="s">
        <v>139</v>
      </c>
      <c r="E158" s="39"/>
      <c r="F158" s="231" t="s">
        <v>688</v>
      </c>
      <c r="G158" s="39"/>
      <c r="H158" s="39"/>
      <c r="I158" s="232"/>
      <c r="J158" s="39"/>
      <c r="K158" s="39"/>
      <c r="L158" s="43"/>
      <c r="M158" s="233"/>
      <c r="N158" s="234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139</v>
      </c>
      <c r="AU158" s="16" t="s">
        <v>76</v>
      </c>
    </row>
    <row r="159" s="2" customFormat="1" ht="16.5" customHeight="1">
      <c r="A159" s="37"/>
      <c r="B159" s="38"/>
      <c r="C159" s="217" t="s">
        <v>7</v>
      </c>
      <c r="D159" s="217" t="s">
        <v>132</v>
      </c>
      <c r="E159" s="218" t="s">
        <v>689</v>
      </c>
      <c r="F159" s="219" t="s">
        <v>690</v>
      </c>
      <c r="G159" s="220" t="s">
        <v>656</v>
      </c>
      <c r="H159" s="221">
        <v>8</v>
      </c>
      <c r="I159" s="222"/>
      <c r="J159" s="223">
        <f>ROUND(I159*H159,2)</f>
        <v>0</v>
      </c>
      <c r="K159" s="219" t="s">
        <v>1</v>
      </c>
      <c r="L159" s="43"/>
      <c r="M159" s="224" t="s">
        <v>1</v>
      </c>
      <c r="N159" s="225" t="s">
        <v>41</v>
      </c>
      <c r="O159" s="90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137</v>
      </c>
      <c r="AT159" s="228" t="s">
        <v>132</v>
      </c>
      <c r="AU159" s="228" t="s">
        <v>76</v>
      </c>
      <c r="AY159" s="16" t="s">
        <v>129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84</v>
      </c>
      <c r="BK159" s="229">
        <f>ROUND(I159*H159,2)</f>
        <v>0</v>
      </c>
      <c r="BL159" s="16" t="s">
        <v>137</v>
      </c>
      <c r="BM159" s="228" t="s">
        <v>377</v>
      </c>
    </row>
    <row r="160" s="2" customFormat="1">
      <c r="A160" s="37"/>
      <c r="B160" s="38"/>
      <c r="C160" s="39"/>
      <c r="D160" s="230" t="s">
        <v>139</v>
      </c>
      <c r="E160" s="39"/>
      <c r="F160" s="231" t="s">
        <v>690</v>
      </c>
      <c r="G160" s="39"/>
      <c r="H160" s="39"/>
      <c r="I160" s="232"/>
      <c r="J160" s="39"/>
      <c r="K160" s="39"/>
      <c r="L160" s="43"/>
      <c r="M160" s="233"/>
      <c r="N160" s="234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139</v>
      </c>
      <c r="AU160" s="16" t="s">
        <v>76</v>
      </c>
    </row>
    <row r="161" s="2" customFormat="1" ht="16.5" customHeight="1">
      <c r="A161" s="37"/>
      <c r="B161" s="38"/>
      <c r="C161" s="217" t="s">
        <v>255</v>
      </c>
      <c r="D161" s="217" t="s">
        <v>132</v>
      </c>
      <c r="E161" s="218" t="s">
        <v>691</v>
      </c>
      <c r="F161" s="219" t="s">
        <v>692</v>
      </c>
      <c r="G161" s="220" t="s">
        <v>656</v>
      </c>
      <c r="H161" s="221">
        <v>9</v>
      </c>
      <c r="I161" s="222"/>
      <c r="J161" s="223">
        <f>ROUND(I161*H161,2)</f>
        <v>0</v>
      </c>
      <c r="K161" s="219" t="s">
        <v>1</v>
      </c>
      <c r="L161" s="43"/>
      <c r="M161" s="224" t="s">
        <v>1</v>
      </c>
      <c r="N161" s="225" t="s">
        <v>41</v>
      </c>
      <c r="O161" s="90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8" t="s">
        <v>137</v>
      </c>
      <c r="AT161" s="228" t="s">
        <v>132</v>
      </c>
      <c r="AU161" s="228" t="s">
        <v>76</v>
      </c>
      <c r="AY161" s="16" t="s">
        <v>129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6" t="s">
        <v>84</v>
      </c>
      <c r="BK161" s="229">
        <f>ROUND(I161*H161,2)</f>
        <v>0</v>
      </c>
      <c r="BL161" s="16" t="s">
        <v>137</v>
      </c>
      <c r="BM161" s="228" t="s">
        <v>387</v>
      </c>
    </row>
    <row r="162" s="2" customFormat="1">
      <c r="A162" s="37"/>
      <c r="B162" s="38"/>
      <c r="C162" s="39"/>
      <c r="D162" s="230" t="s">
        <v>139</v>
      </c>
      <c r="E162" s="39"/>
      <c r="F162" s="231" t="s">
        <v>692</v>
      </c>
      <c r="G162" s="39"/>
      <c r="H162" s="39"/>
      <c r="I162" s="232"/>
      <c r="J162" s="39"/>
      <c r="K162" s="39"/>
      <c r="L162" s="43"/>
      <c r="M162" s="233"/>
      <c r="N162" s="234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139</v>
      </c>
      <c r="AU162" s="16" t="s">
        <v>76</v>
      </c>
    </row>
    <row r="163" s="2" customFormat="1" ht="16.5" customHeight="1">
      <c r="A163" s="37"/>
      <c r="B163" s="38"/>
      <c r="C163" s="217" t="s">
        <v>262</v>
      </c>
      <c r="D163" s="217" t="s">
        <v>132</v>
      </c>
      <c r="E163" s="218" t="s">
        <v>693</v>
      </c>
      <c r="F163" s="219" t="s">
        <v>694</v>
      </c>
      <c r="G163" s="220" t="s">
        <v>656</v>
      </c>
      <c r="H163" s="221">
        <v>4</v>
      </c>
      <c r="I163" s="222"/>
      <c r="J163" s="223">
        <f>ROUND(I163*H163,2)</f>
        <v>0</v>
      </c>
      <c r="K163" s="219" t="s">
        <v>1</v>
      </c>
      <c r="L163" s="43"/>
      <c r="M163" s="224" t="s">
        <v>1</v>
      </c>
      <c r="N163" s="225" t="s">
        <v>41</v>
      </c>
      <c r="O163" s="90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137</v>
      </c>
      <c r="AT163" s="228" t="s">
        <v>132</v>
      </c>
      <c r="AU163" s="228" t="s">
        <v>76</v>
      </c>
      <c r="AY163" s="16" t="s">
        <v>129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84</v>
      </c>
      <c r="BK163" s="229">
        <f>ROUND(I163*H163,2)</f>
        <v>0</v>
      </c>
      <c r="BL163" s="16" t="s">
        <v>137</v>
      </c>
      <c r="BM163" s="228" t="s">
        <v>398</v>
      </c>
    </row>
    <row r="164" s="2" customFormat="1">
      <c r="A164" s="37"/>
      <c r="B164" s="38"/>
      <c r="C164" s="39"/>
      <c r="D164" s="230" t="s">
        <v>139</v>
      </c>
      <c r="E164" s="39"/>
      <c r="F164" s="231" t="s">
        <v>694</v>
      </c>
      <c r="G164" s="39"/>
      <c r="H164" s="39"/>
      <c r="I164" s="232"/>
      <c r="J164" s="39"/>
      <c r="K164" s="39"/>
      <c r="L164" s="43"/>
      <c r="M164" s="233"/>
      <c r="N164" s="234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139</v>
      </c>
      <c r="AU164" s="16" t="s">
        <v>76</v>
      </c>
    </row>
    <row r="165" s="2" customFormat="1" ht="16.5" customHeight="1">
      <c r="A165" s="37"/>
      <c r="B165" s="38"/>
      <c r="C165" s="217" t="s">
        <v>271</v>
      </c>
      <c r="D165" s="217" t="s">
        <v>132</v>
      </c>
      <c r="E165" s="218" t="s">
        <v>695</v>
      </c>
      <c r="F165" s="219" t="s">
        <v>696</v>
      </c>
      <c r="G165" s="220" t="s">
        <v>656</v>
      </c>
      <c r="H165" s="221">
        <v>1</v>
      </c>
      <c r="I165" s="222"/>
      <c r="J165" s="223">
        <f>ROUND(I165*H165,2)</f>
        <v>0</v>
      </c>
      <c r="K165" s="219" t="s">
        <v>1</v>
      </c>
      <c r="L165" s="43"/>
      <c r="M165" s="224" t="s">
        <v>1</v>
      </c>
      <c r="N165" s="225" t="s">
        <v>41</v>
      </c>
      <c r="O165" s="90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137</v>
      </c>
      <c r="AT165" s="228" t="s">
        <v>132</v>
      </c>
      <c r="AU165" s="228" t="s">
        <v>76</v>
      </c>
      <c r="AY165" s="16" t="s">
        <v>129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84</v>
      </c>
      <c r="BK165" s="229">
        <f>ROUND(I165*H165,2)</f>
        <v>0</v>
      </c>
      <c r="BL165" s="16" t="s">
        <v>137</v>
      </c>
      <c r="BM165" s="228" t="s">
        <v>410</v>
      </c>
    </row>
    <row r="166" s="2" customFormat="1">
      <c r="A166" s="37"/>
      <c r="B166" s="38"/>
      <c r="C166" s="39"/>
      <c r="D166" s="230" t="s">
        <v>139</v>
      </c>
      <c r="E166" s="39"/>
      <c r="F166" s="231" t="s">
        <v>696</v>
      </c>
      <c r="G166" s="39"/>
      <c r="H166" s="39"/>
      <c r="I166" s="232"/>
      <c r="J166" s="39"/>
      <c r="K166" s="39"/>
      <c r="L166" s="43"/>
      <c r="M166" s="233"/>
      <c r="N166" s="234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139</v>
      </c>
      <c r="AU166" s="16" t="s">
        <v>76</v>
      </c>
    </row>
    <row r="167" s="2" customFormat="1" ht="16.5" customHeight="1">
      <c r="A167" s="37"/>
      <c r="B167" s="38"/>
      <c r="C167" s="217" t="s">
        <v>278</v>
      </c>
      <c r="D167" s="217" t="s">
        <v>132</v>
      </c>
      <c r="E167" s="218" t="s">
        <v>697</v>
      </c>
      <c r="F167" s="219" t="s">
        <v>698</v>
      </c>
      <c r="G167" s="220" t="s">
        <v>656</v>
      </c>
      <c r="H167" s="221">
        <v>7</v>
      </c>
      <c r="I167" s="222"/>
      <c r="J167" s="223">
        <f>ROUND(I167*H167,2)</f>
        <v>0</v>
      </c>
      <c r="K167" s="219" t="s">
        <v>1</v>
      </c>
      <c r="L167" s="43"/>
      <c r="M167" s="224" t="s">
        <v>1</v>
      </c>
      <c r="N167" s="225" t="s">
        <v>41</v>
      </c>
      <c r="O167" s="90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137</v>
      </c>
      <c r="AT167" s="228" t="s">
        <v>132</v>
      </c>
      <c r="AU167" s="228" t="s">
        <v>76</v>
      </c>
      <c r="AY167" s="16" t="s">
        <v>129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84</v>
      </c>
      <c r="BK167" s="229">
        <f>ROUND(I167*H167,2)</f>
        <v>0</v>
      </c>
      <c r="BL167" s="16" t="s">
        <v>137</v>
      </c>
      <c r="BM167" s="228" t="s">
        <v>422</v>
      </c>
    </row>
    <row r="168" s="2" customFormat="1">
      <c r="A168" s="37"/>
      <c r="B168" s="38"/>
      <c r="C168" s="39"/>
      <c r="D168" s="230" t="s">
        <v>139</v>
      </c>
      <c r="E168" s="39"/>
      <c r="F168" s="231" t="s">
        <v>698</v>
      </c>
      <c r="G168" s="39"/>
      <c r="H168" s="39"/>
      <c r="I168" s="232"/>
      <c r="J168" s="39"/>
      <c r="K168" s="39"/>
      <c r="L168" s="43"/>
      <c r="M168" s="233"/>
      <c r="N168" s="234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139</v>
      </c>
      <c r="AU168" s="16" t="s">
        <v>76</v>
      </c>
    </row>
    <row r="169" s="2" customFormat="1" ht="16.5" customHeight="1">
      <c r="A169" s="37"/>
      <c r="B169" s="38"/>
      <c r="C169" s="217" t="s">
        <v>284</v>
      </c>
      <c r="D169" s="217" t="s">
        <v>132</v>
      </c>
      <c r="E169" s="218" t="s">
        <v>699</v>
      </c>
      <c r="F169" s="219" t="s">
        <v>700</v>
      </c>
      <c r="G169" s="220" t="s">
        <v>307</v>
      </c>
      <c r="H169" s="221">
        <v>10</v>
      </c>
      <c r="I169" s="222"/>
      <c r="J169" s="223">
        <f>ROUND(I169*H169,2)</f>
        <v>0</v>
      </c>
      <c r="K169" s="219" t="s">
        <v>1</v>
      </c>
      <c r="L169" s="43"/>
      <c r="M169" s="224" t="s">
        <v>1</v>
      </c>
      <c r="N169" s="225" t="s">
        <v>41</v>
      </c>
      <c r="O169" s="90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8" t="s">
        <v>137</v>
      </c>
      <c r="AT169" s="228" t="s">
        <v>132</v>
      </c>
      <c r="AU169" s="228" t="s">
        <v>76</v>
      </c>
      <c r="AY169" s="16" t="s">
        <v>129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6" t="s">
        <v>84</v>
      </c>
      <c r="BK169" s="229">
        <f>ROUND(I169*H169,2)</f>
        <v>0</v>
      </c>
      <c r="BL169" s="16" t="s">
        <v>137</v>
      </c>
      <c r="BM169" s="228" t="s">
        <v>433</v>
      </c>
    </row>
    <row r="170" s="2" customFormat="1">
      <c r="A170" s="37"/>
      <c r="B170" s="38"/>
      <c r="C170" s="39"/>
      <c r="D170" s="230" t="s">
        <v>139</v>
      </c>
      <c r="E170" s="39"/>
      <c r="F170" s="231" t="s">
        <v>700</v>
      </c>
      <c r="G170" s="39"/>
      <c r="H170" s="39"/>
      <c r="I170" s="232"/>
      <c r="J170" s="39"/>
      <c r="K170" s="39"/>
      <c r="L170" s="43"/>
      <c r="M170" s="233"/>
      <c r="N170" s="234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139</v>
      </c>
      <c r="AU170" s="16" t="s">
        <v>76</v>
      </c>
    </row>
    <row r="171" s="2" customFormat="1" ht="16.5" customHeight="1">
      <c r="A171" s="37"/>
      <c r="B171" s="38"/>
      <c r="C171" s="217" t="s">
        <v>290</v>
      </c>
      <c r="D171" s="217" t="s">
        <v>132</v>
      </c>
      <c r="E171" s="218" t="s">
        <v>701</v>
      </c>
      <c r="F171" s="219" t="s">
        <v>702</v>
      </c>
      <c r="G171" s="220" t="s">
        <v>307</v>
      </c>
      <c r="H171" s="221">
        <v>90</v>
      </c>
      <c r="I171" s="222"/>
      <c r="J171" s="223">
        <f>ROUND(I171*H171,2)</f>
        <v>0</v>
      </c>
      <c r="K171" s="219" t="s">
        <v>1</v>
      </c>
      <c r="L171" s="43"/>
      <c r="M171" s="224" t="s">
        <v>1</v>
      </c>
      <c r="N171" s="225" t="s">
        <v>41</v>
      </c>
      <c r="O171" s="90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8" t="s">
        <v>137</v>
      </c>
      <c r="AT171" s="228" t="s">
        <v>132</v>
      </c>
      <c r="AU171" s="228" t="s">
        <v>76</v>
      </c>
      <c r="AY171" s="16" t="s">
        <v>129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6" t="s">
        <v>84</v>
      </c>
      <c r="BK171" s="229">
        <f>ROUND(I171*H171,2)</f>
        <v>0</v>
      </c>
      <c r="BL171" s="16" t="s">
        <v>137</v>
      </c>
      <c r="BM171" s="228" t="s">
        <v>443</v>
      </c>
    </row>
    <row r="172" s="2" customFormat="1">
      <c r="A172" s="37"/>
      <c r="B172" s="38"/>
      <c r="C172" s="39"/>
      <c r="D172" s="230" t="s">
        <v>139</v>
      </c>
      <c r="E172" s="39"/>
      <c r="F172" s="231" t="s">
        <v>702</v>
      </c>
      <c r="G172" s="39"/>
      <c r="H172" s="39"/>
      <c r="I172" s="232"/>
      <c r="J172" s="39"/>
      <c r="K172" s="39"/>
      <c r="L172" s="43"/>
      <c r="M172" s="233"/>
      <c r="N172" s="234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139</v>
      </c>
      <c r="AU172" s="16" t="s">
        <v>76</v>
      </c>
    </row>
    <row r="173" s="2" customFormat="1" ht="16.5" customHeight="1">
      <c r="A173" s="37"/>
      <c r="B173" s="38"/>
      <c r="C173" s="217" t="s">
        <v>295</v>
      </c>
      <c r="D173" s="217" t="s">
        <v>132</v>
      </c>
      <c r="E173" s="218" t="s">
        <v>703</v>
      </c>
      <c r="F173" s="219" t="s">
        <v>704</v>
      </c>
      <c r="G173" s="220" t="s">
        <v>656</v>
      </c>
      <c r="H173" s="221">
        <v>9</v>
      </c>
      <c r="I173" s="222"/>
      <c r="J173" s="223">
        <f>ROUND(I173*H173,2)</f>
        <v>0</v>
      </c>
      <c r="K173" s="219" t="s">
        <v>1</v>
      </c>
      <c r="L173" s="43"/>
      <c r="M173" s="224" t="s">
        <v>1</v>
      </c>
      <c r="N173" s="225" t="s">
        <v>41</v>
      </c>
      <c r="O173" s="90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8" t="s">
        <v>137</v>
      </c>
      <c r="AT173" s="228" t="s">
        <v>132</v>
      </c>
      <c r="AU173" s="228" t="s">
        <v>76</v>
      </c>
      <c r="AY173" s="16" t="s">
        <v>129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6" t="s">
        <v>84</v>
      </c>
      <c r="BK173" s="229">
        <f>ROUND(I173*H173,2)</f>
        <v>0</v>
      </c>
      <c r="BL173" s="16" t="s">
        <v>137</v>
      </c>
      <c r="BM173" s="228" t="s">
        <v>453</v>
      </c>
    </row>
    <row r="174" s="2" customFormat="1">
      <c r="A174" s="37"/>
      <c r="B174" s="38"/>
      <c r="C174" s="39"/>
      <c r="D174" s="230" t="s">
        <v>139</v>
      </c>
      <c r="E174" s="39"/>
      <c r="F174" s="231" t="s">
        <v>704</v>
      </c>
      <c r="G174" s="39"/>
      <c r="H174" s="39"/>
      <c r="I174" s="232"/>
      <c r="J174" s="39"/>
      <c r="K174" s="39"/>
      <c r="L174" s="43"/>
      <c r="M174" s="233"/>
      <c r="N174" s="234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139</v>
      </c>
      <c r="AU174" s="16" t="s">
        <v>76</v>
      </c>
    </row>
    <row r="175" s="12" customFormat="1" ht="25.92" customHeight="1">
      <c r="A175" s="12"/>
      <c r="B175" s="201"/>
      <c r="C175" s="202"/>
      <c r="D175" s="203" t="s">
        <v>75</v>
      </c>
      <c r="E175" s="204" t="s">
        <v>267</v>
      </c>
      <c r="F175" s="204" t="s">
        <v>268</v>
      </c>
      <c r="G175" s="202"/>
      <c r="H175" s="202"/>
      <c r="I175" s="205"/>
      <c r="J175" s="206">
        <f>BK175</f>
        <v>0</v>
      </c>
      <c r="K175" s="202"/>
      <c r="L175" s="207"/>
      <c r="M175" s="208"/>
      <c r="N175" s="209"/>
      <c r="O175" s="209"/>
      <c r="P175" s="210">
        <f>P176</f>
        <v>0</v>
      </c>
      <c r="Q175" s="209"/>
      <c r="R175" s="210">
        <f>R176</f>
        <v>0</v>
      </c>
      <c r="S175" s="209"/>
      <c r="T175" s="211">
        <f>T176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2" t="s">
        <v>86</v>
      </c>
      <c r="AT175" s="213" t="s">
        <v>75</v>
      </c>
      <c r="AU175" s="213" t="s">
        <v>76</v>
      </c>
      <c r="AY175" s="212" t="s">
        <v>129</v>
      </c>
      <c r="BK175" s="214">
        <f>BK176</f>
        <v>0</v>
      </c>
    </row>
    <row r="176" s="12" customFormat="1" ht="22.8" customHeight="1">
      <c r="A176" s="12"/>
      <c r="B176" s="201"/>
      <c r="C176" s="202"/>
      <c r="D176" s="203" t="s">
        <v>75</v>
      </c>
      <c r="E176" s="215" t="s">
        <v>705</v>
      </c>
      <c r="F176" s="215" t="s">
        <v>706</v>
      </c>
      <c r="G176" s="202"/>
      <c r="H176" s="202"/>
      <c r="I176" s="205"/>
      <c r="J176" s="216">
        <f>BK176</f>
        <v>0</v>
      </c>
      <c r="K176" s="202"/>
      <c r="L176" s="207"/>
      <c r="M176" s="208"/>
      <c r="N176" s="209"/>
      <c r="O176" s="209"/>
      <c r="P176" s="210">
        <f>SUM(P177:P180)</f>
        <v>0</v>
      </c>
      <c r="Q176" s="209"/>
      <c r="R176" s="210">
        <f>SUM(R177:R180)</f>
        <v>0</v>
      </c>
      <c r="S176" s="209"/>
      <c r="T176" s="211">
        <f>SUM(T177:T180)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2" t="s">
        <v>86</v>
      </c>
      <c r="AT176" s="213" t="s">
        <v>75</v>
      </c>
      <c r="AU176" s="213" t="s">
        <v>84</v>
      </c>
      <c r="AY176" s="212" t="s">
        <v>129</v>
      </c>
      <c r="BK176" s="214">
        <f>SUM(BK177:BK180)</f>
        <v>0</v>
      </c>
    </row>
    <row r="177" s="2" customFormat="1">
      <c r="A177" s="37"/>
      <c r="B177" s="38"/>
      <c r="C177" s="217" t="s">
        <v>300</v>
      </c>
      <c r="D177" s="217" t="s">
        <v>132</v>
      </c>
      <c r="E177" s="218" t="s">
        <v>707</v>
      </c>
      <c r="F177" s="219" t="s">
        <v>708</v>
      </c>
      <c r="G177" s="220" t="s">
        <v>164</v>
      </c>
      <c r="H177" s="221">
        <v>1</v>
      </c>
      <c r="I177" s="222"/>
      <c r="J177" s="223">
        <f>ROUND(I177*H177,2)</f>
        <v>0</v>
      </c>
      <c r="K177" s="219" t="s">
        <v>136</v>
      </c>
      <c r="L177" s="43"/>
      <c r="M177" s="224" t="s">
        <v>1</v>
      </c>
      <c r="N177" s="225" t="s">
        <v>41</v>
      </c>
      <c r="O177" s="90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8" t="s">
        <v>224</v>
      </c>
      <c r="AT177" s="228" t="s">
        <v>132</v>
      </c>
      <c r="AU177" s="228" t="s">
        <v>86</v>
      </c>
      <c r="AY177" s="16" t="s">
        <v>129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6" t="s">
        <v>84</v>
      </c>
      <c r="BK177" s="229">
        <f>ROUND(I177*H177,2)</f>
        <v>0</v>
      </c>
      <c r="BL177" s="16" t="s">
        <v>224</v>
      </c>
      <c r="BM177" s="228" t="s">
        <v>709</v>
      </c>
    </row>
    <row r="178" s="2" customFormat="1">
      <c r="A178" s="37"/>
      <c r="B178" s="38"/>
      <c r="C178" s="39"/>
      <c r="D178" s="230" t="s">
        <v>139</v>
      </c>
      <c r="E178" s="39"/>
      <c r="F178" s="231" t="s">
        <v>710</v>
      </c>
      <c r="G178" s="39"/>
      <c r="H178" s="39"/>
      <c r="I178" s="232"/>
      <c r="J178" s="39"/>
      <c r="K178" s="39"/>
      <c r="L178" s="43"/>
      <c r="M178" s="233"/>
      <c r="N178" s="234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139</v>
      </c>
      <c r="AU178" s="16" t="s">
        <v>86</v>
      </c>
    </row>
    <row r="179" s="2" customFormat="1" ht="16.5" customHeight="1">
      <c r="A179" s="37"/>
      <c r="B179" s="38"/>
      <c r="C179" s="217" t="s">
        <v>304</v>
      </c>
      <c r="D179" s="217" t="s">
        <v>132</v>
      </c>
      <c r="E179" s="218" t="s">
        <v>711</v>
      </c>
      <c r="F179" s="219" t="s">
        <v>712</v>
      </c>
      <c r="G179" s="220" t="s">
        <v>164</v>
      </c>
      <c r="H179" s="221">
        <v>7</v>
      </c>
      <c r="I179" s="222"/>
      <c r="J179" s="223">
        <f>ROUND(I179*H179,2)</f>
        <v>0</v>
      </c>
      <c r="K179" s="219" t="s">
        <v>136</v>
      </c>
      <c r="L179" s="43"/>
      <c r="M179" s="224" t="s">
        <v>1</v>
      </c>
      <c r="N179" s="225" t="s">
        <v>41</v>
      </c>
      <c r="O179" s="90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8" t="s">
        <v>224</v>
      </c>
      <c r="AT179" s="228" t="s">
        <v>132</v>
      </c>
      <c r="AU179" s="228" t="s">
        <v>86</v>
      </c>
      <c r="AY179" s="16" t="s">
        <v>129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6" t="s">
        <v>84</v>
      </c>
      <c r="BK179" s="229">
        <f>ROUND(I179*H179,2)</f>
        <v>0</v>
      </c>
      <c r="BL179" s="16" t="s">
        <v>224</v>
      </c>
      <c r="BM179" s="228" t="s">
        <v>713</v>
      </c>
    </row>
    <row r="180" s="2" customFormat="1">
      <c r="A180" s="37"/>
      <c r="B180" s="38"/>
      <c r="C180" s="39"/>
      <c r="D180" s="230" t="s">
        <v>139</v>
      </c>
      <c r="E180" s="39"/>
      <c r="F180" s="231" t="s">
        <v>712</v>
      </c>
      <c r="G180" s="39"/>
      <c r="H180" s="39"/>
      <c r="I180" s="232"/>
      <c r="J180" s="39"/>
      <c r="K180" s="39"/>
      <c r="L180" s="43"/>
      <c r="M180" s="268"/>
      <c r="N180" s="269"/>
      <c r="O180" s="270"/>
      <c r="P180" s="270"/>
      <c r="Q180" s="270"/>
      <c r="R180" s="270"/>
      <c r="S180" s="270"/>
      <c r="T180" s="27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139</v>
      </c>
      <c r="AU180" s="16" t="s">
        <v>86</v>
      </c>
    </row>
    <row r="181" s="2" customFormat="1" ht="6.96" customHeight="1">
      <c r="A181" s="37"/>
      <c r="B181" s="65"/>
      <c r="C181" s="66"/>
      <c r="D181" s="66"/>
      <c r="E181" s="66"/>
      <c r="F181" s="66"/>
      <c r="G181" s="66"/>
      <c r="H181" s="66"/>
      <c r="I181" s="66"/>
      <c r="J181" s="66"/>
      <c r="K181" s="66"/>
      <c r="L181" s="43"/>
      <c r="M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</row>
  </sheetData>
  <sheetProtection sheet="1" autoFilter="0" formatColumns="0" formatRows="0" objects="1" scenarios="1" spinCount="100000" saltValue="zEOhZJ6IWAIxR2HUKMg+S9tDv9NN90QSK2pmnK7Ukvkkj3ONmGRkRnOwQQP1DUq9hyeOD7CT9/L+c4SqEvsQhw==" hashValue="ZDVk+k1MY1dQMgHOihPPW/PF2gexllPepEjy1CX3DOkDg+2U4xQ5Qc8qadYd7GIbS4UucJ/Yn8xL/hHzysS6Jw==" algorithmName="SHA-512" password="CC35"/>
  <autoFilter ref="C117:K180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93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Oprava střechy ZŠ Jílové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714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715</v>
      </c>
      <c r="G12" s="37"/>
      <c r="H12" s="37"/>
      <c r="I12" s="139" t="s">
        <v>22</v>
      </c>
      <c r="J12" s="143" t="str">
        <f>'Rekapitulace stavby'!AN8</f>
        <v>12. 1. 2021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716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717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ROUND((SUM(BE121:BE138)),  2)</f>
        <v>0</v>
      </c>
      <c r="G33" s="37"/>
      <c r="H33" s="37"/>
      <c r="I33" s="154">
        <v>0.20999999999999999</v>
      </c>
      <c r="J33" s="153">
        <f>ROUND(((SUM(BE121:BE138))*I33),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ROUND((SUM(BF121:BF138)),  2)</f>
        <v>0</v>
      </c>
      <c r="G34" s="37"/>
      <c r="H34" s="37"/>
      <c r="I34" s="154">
        <v>0.14999999999999999</v>
      </c>
      <c r="J34" s="153">
        <f>ROUND(((SUM(BF121:BF138))*I34),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ROUND((SUM(BG121:BG138)),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ROUND((SUM(BH121:BH138)),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ROUND((SUM(BI121:BI138)),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Oprava střechy ZŠ Jílové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03 - VRN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Jílové u DC</v>
      </c>
      <c r="G89" s="39"/>
      <c r="H89" s="39"/>
      <c r="I89" s="31" t="s">
        <v>22</v>
      </c>
      <c r="J89" s="78" t="str">
        <f>IF(J12="","",J12)</f>
        <v>12. 1. 2021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Jílové</v>
      </c>
      <c r="G91" s="39"/>
      <c r="H91" s="39"/>
      <c r="I91" s="31" t="s">
        <v>30</v>
      </c>
      <c r="J91" s="35" t="str">
        <f>E21</f>
        <v>AK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J. Nešněra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97</v>
      </c>
      <c r="D94" s="175"/>
      <c r="E94" s="175"/>
      <c r="F94" s="175"/>
      <c r="G94" s="175"/>
      <c r="H94" s="175"/>
      <c r="I94" s="175"/>
      <c r="J94" s="176" t="s">
        <v>98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99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100</v>
      </c>
    </row>
    <row r="97" s="9" customFormat="1" ht="24.96" customHeight="1">
      <c r="A97" s="9"/>
      <c r="B97" s="178"/>
      <c r="C97" s="179"/>
      <c r="D97" s="180" t="s">
        <v>718</v>
      </c>
      <c r="E97" s="181"/>
      <c r="F97" s="181"/>
      <c r="G97" s="181"/>
      <c r="H97" s="181"/>
      <c r="I97" s="181"/>
      <c r="J97" s="182">
        <f>J122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719</v>
      </c>
      <c r="E98" s="187"/>
      <c r="F98" s="187"/>
      <c r="G98" s="187"/>
      <c r="H98" s="187"/>
      <c r="I98" s="187"/>
      <c r="J98" s="188">
        <f>J123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720</v>
      </c>
      <c r="E99" s="187"/>
      <c r="F99" s="187"/>
      <c r="G99" s="187"/>
      <c r="H99" s="187"/>
      <c r="I99" s="187"/>
      <c r="J99" s="188">
        <f>J126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721</v>
      </c>
      <c r="E100" s="187"/>
      <c r="F100" s="187"/>
      <c r="G100" s="187"/>
      <c r="H100" s="187"/>
      <c r="I100" s="187"/>
      <c r="J100" s="188">
        <f>J133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722</v>
      </c>
      <c r="E101" s="187"/>
      <c r="F101" s="187"/>
      <c r="G101" s="187"/>
      <c r="H101" s="187"/>
      <c r="I101" s="187"/>
      <c r="J101" s="188">
        <f>J136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114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73" t="str">
        <f>E7</f>
        <v>Oprava střechy ZŠ Jílové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94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>03 - VRN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F12</f>
        <v>Jílové u DC</v>
      </c>
      <c r="G115" s="39"/>
      <c r="H115" s="39"/>
      <c r="I115" s="31" t="s">
        <v>22</v>
      </c>
      <c r="J115" s="78" t="str">
        <f>IF(J12="","",J12)</f>
        <v>12. 1. 2021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E15</f>
        <v>Město Jílové</v>
      </c>
      <c r="G117" s="39"/>
      <c r="H117" s="39"/>
      <c r="I117" s="31" t="s">
        <v>30</v>
      </c>
      <c r="J117" s="35" t="str">
        <f>E21</f>
        <v>AK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28</v>
      </c>
      <c r="D118" s="39"/>
      <c r="E118" s="39"/>
      <c r="F118" s="26" t="str">
        <f>IF(E18="","",E18)</f>
        <v>Vyplň údaj</v>
      </c>
      <c r="G118" s="39"/>
      <c r="H118" s="39"/>
      <c r="I118" s="31" t="s">
        <v>33</v>
      </c>
      <c r="J118" s="35" t="str">
        <f>E24</f>
        <v>J. Nešněra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0"/>
      <c r="B120" s="191"/>
      <c r="C120" s="192" t="s">
        <v>115</v>
      </c>
      <c r="D120" s="193" t="s">
        <v>61</v>
      </c>
      <c r="E120" s="193" t="s">
        <v>57</v>
      </c>
      <c r="F120" s="193" t="s">
        <v>58</v>
      </c>
      <c r="G120" s="193" t="s">
        <v>116</v>
      </c>
      <c r="H120" s="193" t="s">
        <v>117</v>
      </c>
      <c r="I120" s="193" t="s">
        <v>118</v>
      </c>
      <c r="J120" s="193" t="s">
        <v>98</v>
      </c>
      <c r="K120" s="194" t="s">
        <v>119</v>
      </c>
      <c r="L120" s="195"/>
      <c r="M120" s="99" t="s">
        <v>1</v>
      </c>
      <c r="N120" s="100" t="s">
        <v>40</v>
      </c>
      <c r="O120" s="100" t="s">
        <v>120</v>
      </c>
      <c r="P120" s="100" t="s">
        <v>121</v>
      </c>
      <c r="Q120" s="100" t="s">
        <v>122</v>
      </c>
      <c r="R120" s="100" t="s">
        <v>123</v>
      </c>
      <c r="S120" s="100" t="s">
        <v>124</v>
      </c>
      <c r="T120" s="101" t="s">
        <v>125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7"/>
      <c r="B121" s="38"/>
      <c r="C121" s="106" t="s">
        <v>126</v>
      </c>
      <c r="D121" s="39"/>
      <c r="E121" s="39"/>
      <c r="F121" s="39"/>
      <c r="G121" s="39"/>
      <c r="H121" s="39"/>
      <c r="I121" s="39"/>
      <c r="J121" s="196">
        <f>BK121</f>
        <v>0</v>
      </c>
      <c r="K121" s="39"/>
      <c r="L121" s="43"/>
      <c r="M121" s="102"/>
      <c r="N121" s="197"/>
      <c r="O121" s="103"/>
      <c r="P121" s="198">
        <f>P122</f>
        <v>0</v>
      </c>
      <c r="Q121" s="103"/>
      <c r="R121" s="198">
        <f>R122</f>
        <v>0</v>
      </c>
      <c r="S121" s="103"/>
      <c r="T121" s="199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75</v>
      </c>
      <c r="AU121" s="16" t="s">
        <v>100</v>
      </c>
      <c r="BK121" s="200">
        <f>BK122</f>
        <v>0</v>
      </c>
    </row>
    <row r="122" s="12" customFormat="1" ht="25.92" customHeight="1">
      <c r="A122" s="12"/>
      <c r="B122" s="201"/>
      <c r="C122" s="202"/>
      <c r="D122" s="203" t="s">
        <v>75</v>
      </c>
      <c r="E122" s="204" t="s">
        <v>91</v>
      </c>
      <c r="F122" s="204" t="s">
        <v>723</v>
      </c>
      <c r="G122" s="202"/>
      <c r="H122" s="202"/>
      <c r="I122" s="205"/>
      <c r="J122" s="206">
        <f>BK122</f>
        <v>0</v>
      </c>
      <c r="K122" s="202"/>
      <c r="L122" s="207"/>
      <c r="M122" s="208"/>
      <c r="N122" s="209"/>
      <c r="O122" s="209"/>
      <c r="P122" s="210">
        <f>P123+P126+P133+P136</f>
        <v>0</v>
      </c>
      <c r="Q122" s="209"/>
      <c r="R122" s="210">
        <f>R123+R126+R133+R136</f>
        <v>0</v>
      </c>
      <c r="S122" s="209"/>
      <c r="T122" s="211">
        <f>T123+T126+T133+T136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157</v>
      </c>
      <c r="AT122" s="213" t="s">
        <v>75</v>
      </c>
      <c r="AU122" s="213" t="s">
        <v>76</v>
      </c>
      <c r="AY122" s="212" t="s">
        <v>129</v>
      </c>
      <c r="BK122" s="214">
        <f>BK123+BK126+BK133+BK136</f>
        <v>0</v>
      </c>
    </row>
    <row r="123" s="12" customFormat="1" ht="22.8" customHeight="1">
      <c r="A123" s="12"/>
      <c r="B123" s="201"/>
      <c r="C123" s="202"/>
      <c r="D123" s="203" t="s">
        <v>75</v>
      </c>
      <c r="E123" s="215" t="s">
        <v>724</v>
      </c>
      <c r="F123" s="215" t="s">
        <v>725</v>
      </c>
      <c r="G123" s="202"/>
      <c r="H123" s="202"/>
      <c r="I123" s="205"/>
      <c r="J123" s="216">
        <f>BK123</f>
        <v>0</v>
      </c>
      <c r="K123" s="202"/>
      <c r="L123" s="207"/>
      <c r="M123" s="208"/>
      <c r="N123" s="209"/>
      <c r="O123" s="209"/>
      <c r="P123" s="210">
        <f>SUM(P124:P125)</f>
        <v>0</v>
      </c>
      <c r="Q123" s="209"/>
      <c r="R123" s="210">
        <f>SUM(R124:R125)</f>
        <v>0</v>
      </c>
      <c r="S123" s="209"/>
      <c r="T123" s="211">
        <f>SUM(T124:T125)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2" t="s">
        <v>157</v>
      </c>
      <c r="AT123" s="213" t="s">
        <v>75</v>
      </c>
      <c r="AU123" s="213" t="s">
        <v>84</v>
      </c>
      <c r="AY123" s="212" t="s">
        <v>129</v>
      </c>
      <c r="BK123" s="214">
        <f>SUM(BK124:BK125)</f>
        <v>0</v>
      </c>
    </row>
    <row r="124" s="2" customFormat="1" ht="16.5" customHeight="1">
      <c r="A124" s="37"/>
      <c r="B124" s="38"/>
      <c r="C124" s="217" t="s">
        <v>84</v>
      </c>
      <c r="D124" s="217" t="s">
        <v>132</v>
      </c>
      <c r="E124" s="218" t="s">
        <v>726</v>
      </c>
      <c r="F124" s="219" t="s">
        <v>727</v>
      </c>
      <c r="G124" s="220" t="s">
        <v>258</v>
      </c>
      <c r="H124" s="221">
        <v>1</v>
      </c>
      <c r="I124" s="222"/>
      <c r="J124" s="223">
        <f>ROUND(I124*H124,2)</f>
        <v>0</v>
      </c>
      <c r="K124" s="219" t="s">
        <v>298</v>
      </c>
      <c r="L124" s="43"/>
      <c r="M124" s="224" t="s">
        <v>1</v>
      </c>
      <c r="N124" s="225" t="s">
        <v>41</v>
      </c>
      <c r="O124" s="90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728</v>
      </c>
      <c r="AT124" s="228" t="s">
        <v>132</v>
      </c>
      <c r="AU124" s="228" t="s">
        <v>86</v>
      </c>
      <c r="AY124" s="16" t="s">
        <v>129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84</v>
      </c>
      <c r="BK124" s="229">
        <f>ROUND(I124*H124,2)</f>
        <v>0</v>
      </c>
      <c r="BL124" s="16" t="s">
        <v>728</v>
      </c>
      <c r="BM124" s="228" t="s">
        <v>729</v>
      </c>
    </row>
    <row r="125" s="2" customFormat="1">
      <c r="A125" s="37"/>
      <c r="B125" s="38"/>
      <c r="C125" s="39"/>
      <c r="D125" s="230" t="s">
        <v>139</v>
      </c>
      <c r="E125" s="39"/>
      <c r="F125" s="231" t="s">
        <v>727</v>
      </c>
      <c r="G125" s="39"/>
      <c r="H125" s="39"/>
      <c r="I125" s="232"/>
      <c r="J125" s="39"/>
      <c r="K125" s="39"/>
      <c r="L125" s="43"/>
      <c r="M125" s="233"/>
      <c r="N125" s="234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139</v>
      </c>
      <c r="AU125" s="16" t="s">
        <v>86</v>
      </c>
    </row>
    <row r="126" s="12" customFormat="1" ht="22.8" customHeight="1">
      <c r="A126" s="12"/>
      <c r="B126" s="201"/>
      <c r="C126" s="202"/>
      <c r="D126" s="203" t="s">
        <v>75</v>
      </c>
      <c r="E126" s="215" t="s">
        <v>730</v>
      </c>
      <c r="F126" s="215" t="s">
        <v>731</v>
      </c>
      <c r="G126" s="202"/>
      <c r="H126" s="202"/>
      <c r="I126" s="205"/>
      <c r="J126" s="216">
        <f>BK126</f>
        <v>0</v>
      </c>
      <c r="K126" s="202"/>
      <c r="L126" s="207"/>
      <c r="M126" s="208"/>
      <c r="N126" s="209"/>
      <c r="O126" s="209"/>
      <c r="P126" s="210">
        <f>SUM(P127:P132)</f>
        <v>0</v>
      </c>
      <c r="Q126" s="209"/>
      <c r="R126" s="210">
        <f>SUM(R127:R132)</f>
        <v>0</v>
      </c>
      <c r="S126" s="209"/>
      <c r="T126" s="211">
        <f>SUM(T127:T132)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2" t="s">
        <v>157</v>
      </c>
      <c r="AT126" s="213" t="s">
        <v>75</v>
      </c>
      <c r="AU126" s="213" t="s">
        <v>84</v>
      </c>
      <c r="AY126" s="212" t="s">
        <v>129</v>
      </c>
      <c r="BK126" s="214">
        <f>SUM(BK127:BK132)</f>
        <v>0</v>
      </c>
    </row>
    <row r="127" s="2" customFormat="1" ht="16.5" customHeight="1">
      <c r="A127" s="37"/>
      <c r="B127" s="38"/>
      <c r="C127" s="217" t="s">
        <v>86</v>
      </c>
      <c r="D127" s="217" t="s">
        <v>132</v>
      </c>
      <c r="E127" s="218" t="s">
        <v>732</v>
      </c>
      <c r="F127" s="219" t="s">
        <v>733</v>
      </c>
      <c r="G127" s="220" t="s">
        <v>258</v>
      </c>
      <c r="H127" s="221">
        <v>1</v>
      </c>
      <c r="I127" s="222"/>
      <c r="J127" s="223">
        <f>ROUND(I127*H127,2)</f>
        <v>0</v>
      </c>
      <c r="K127" s="219" t="s">
        <v>298</v>
      </c>
      <c r="L127" s="43"/>
      <c r="M127" s="224" t="s">
        <v>1</v>
      </c>
      <c r="N127" s="225" t="s">
        <v>41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728</v>
      </c>
      <c r="AT127" s="228" t="s">
        <v>132</v>
      </c>
      <c r="AU127" s="228" t="s">
        <v>86</v>
      </c>
      <c r="AY127" s="16" t="s">
        <v>129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84</v>
      </c>
      <c r="BK127" s="229">
        <f>ROUND(I127*H127,2)</f>
        <v>0</v>
      </c>
      <c r="BL127" s="16" t="s">
        <v>728</v>
      </c>
      <c r="BM127" s="228" t="s">
        <v>734</v>
      </c>
    </row>
    <row r="128" s="2" customFormat="1">
      <c r="A128" s="37"/>
      <c r="B128" s="38"/>
      <c r="C128" s="39"/>
      <c r="D128" s="230" t="s">
        <v>139</v>
      </c>
      <c r="E128" s="39"/>
      <c r="F128" s="231" t="s">
        <v>735</v>
      </c>
      <c r="G128" s="39"/>
      <c r="H128" s="39"/>
      <c r="I128" s="232"/>
      <c r="J128" s="39"/>
      <c r="K128" s="39"/>
      <c r="L128" s="43"/>
      <c r="M128" s="233"/>
      <c r="N128" s="234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139</v>
      </c>
      <c r="AU128" s="16" t="s">
        <v>86</v>
      </c>
    </row>
    <row r="129" s="2" customFormat="1" ht="16.5" customHeight="1">
      <c r="A129" s="37"/>
      <c r="B129" s="38"/>
      <c r="C129" s="217" t="s">
        <v>130</v>
      </c>
      <c r="D129" s="217" t="s">
        <v>132</v>
      </c>
      <c r="E129" s="218" t="s">
        <v>736</v>
      </c>
      <c r="F129" s="219" t="s">
        <v>737</v>
      </c>
      <c r="G129" s="220" t="s">
        <v>258</v>
      </c>
      <c r="H129" s="221">
        <v>1</v>
      </c>
      <c r="I129" s="222"/>
      <c r="J129" s="223">
        <f>ROUND(I129*H129,2)</f>
        <v>0</v>
      </c>
      <c r="K129" s="219" t="s">
        <v>298</v>
      </c>
      <c r="L129" s="43"/>
      <c r="M129" s="224" t="s">
        <v>1</v>
      </c>
      <c r="N129" s="225" t="s">
        <v>41</v>
      </c>
      <c r="O129" s="90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728</v>
      </c>
      <c r="AT129" s="228" t="s">
        <v>132</v>
      </c>
      <c r="AU129" s="228" t="s">
        <v>86</v>
      </c>
      <c r="AY129" s="16" t="s">
        <v>129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84</v>
      </c>
      <c r="BK129" s="229">
        <f>ROUND(I129*H129,2)</f>
        <v>0</v>
      </c>
      <c r="BL129" s="16" t="s">
        <v>728</v>
      </c>
      <c r="BM129" s="228" t="s">
        <v>738</v>
      </c>
    </row>
    <row r="130" s="2" customFormat="1">
      <c r="A130" s="37"/>
      <c r="B130" s="38"/>
      <c r="C130" s="39"/>
      <c r="D130" s="230" t="s">
        <v>139</v>
      </c>
      <c r="E130" s="39"/>
      <c r="F130" s="231" t="s">
        <v>737</v>
      </c>
      <c r="G130" s="39"/>
      <c r="H130" s="39"/>
      <c r="I130" s="232"/>
      <c r="J130" s="39"/>
      <c r="K130" s="39"/>
      <c r="L130" s="43"/>
      <c r="M130" s="233"/>
      <c r="N130" s="234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139</v>
      </c>
      <c r="AU130" s="16" t="s">
        <v>86</v>
      </c>
    </row>
    <row r="131" s="2" customFormat="1" ht="16.5" customHeight="1">
      <c r="A131" s="37"/>
      <c r="B131" s="38"/>
      <c r="C131" s="217" t="s">
        <v>137</v>
      </c>
      <c r="D131" s="217" t="s">
        <v>132</v>
      </c>
      <c r="E131" s="218" t="s">
        <v>739</v>
      </c>
      <c r="F131" s="219" t="s">
        <v>740</v>
      </c>
      <c r="G131" s="220" t="s">
        <v>258</v>
      </c>
      <c r="H131" s="221">
        <v>1</v>
      </c>
      <c r="I131" s="222"/>
      <c r="J131" s="223">
        <f>ROUND(I131*H131,2)</f>
        <v>0</v>
      </c>
      <c r="K131" s="219" t="s">
        <v>298</v>
      </c>
      <c r="L131" s="43"/>
      <c r="M131" s="224" t="s">
        <v>1</v>
      </c>
      <c r="N131" s="225" t="s">
        <v>41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728</v>
      </c>
      <c r="AT131" s="228" t="s">
        <v>132</v>
      </c>
      <c r="AU131" s="228" t="s">
        <v>86</v>
      </c>
      <c r="AY131" s="16" t="s">
        <v>129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84</v>
      </c>
      <c r="BK131" s="229">
        <f>ROUND(I131*H131,2)</f>
        <v>0</v>
      </c>
      <c r="BL131" s="16" t="s">
        <v>728</v>
      </c>
      <c r="BM131" s="228" t="s">
        <v>741</v>
      </c>
    </row>
    <row r="132" s="2" customFormat="1">
      <c r="A132" s="37"/>
      <c r="B132" s="38"/>
      <c r="C132" s="39"/>
      <c r="D132" s="230" t="s">
        <v>139</v>
      </c>
      <c r="E132" s="39"/>
      <c r="F132" s="231" t="s">
        <v>740</v>
      </c>
      <c r="G132" s="39"/>
      <c r="H132" s="39"/>
      <c r="I132" s="232"/>
      <c r="J132" s="39"/>
      <c r="K132" s="39"/>
      <c r="L132" s="43"/>
      <c r="M132" s="233"/>
      <c r="N132" s="234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139</v>
      </c>
      <c r="AU132" s="16" t="s">
        <v>86</v>
      </c>
    </row>
    <row r="133" s="12" customFormat="1" ht="22.8" customHeight="1">
      <c r="A133" s="12"/>
      <c r="B133" s="201"/>
      <c r="C133" s="202"/>
      <c r="D133" s="203" t="s">
        <v>75</v>
      </c>
      <c r="E133" s="215" t="s">
        <v>742</v>
      </c>
      <c r="F133" s="215" t="s">
        <v>743</v>
      </c>
      <c r="G133" s="202"/>
      <c r="H133" s="202"/>
      <c r="I133" s="205"/>
      <c r="J133" s="216">
        <f>BK133</f>
        <v>0</v>
      </c>
      <c r="K133" s="202"/>
      <c r="L133" s="207"/>
      <c r="M133" s="208"/>
      <c r="N133" s="209"/>
      <c r="O133" s="209"/>
      <c r="P133" s="210">
        <f>SUM(P134:P135)</f>
        <v>0</v>
      </c>
      <c r="Q133" s="209"/>
      <c r="R133" s="210">
        <f>SUM(R134:R135)</f>
        <v>0</v>
      </c>
      <c r="S133" s="209"/>
      <c r="T133" s="211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2" t="s">
        <v>157</v>
      </c>
      <c r="AT133" s="213" t="s">
        <v>75</v>
      </c>
      <c r="AU133" s="213" t="s">
        <v>84</v>
      </c>
      <c r="AY133" s="212" t="s">
        <v>129</v>
      </c>
      <c r="BK133" s="214">
        <f>SUM(BK134:BK135)</f>
        <v>0</v>
      </c>
    </row>
    <row r="134" s="2" customFormat="1" ht="16.5" customHeight="1">
      <c r="A134" s="37"/>
      <c r="B134" s="38"/>
      <c r="C134" s="217" t="s">
        <v>157</v>
      </c>
      <c r="D134" s="217" t="s">
        <v>132</v>
      </c>
      <c r="E134" s="218" t="s">
        <v>744</v>
      </c>
      <c r="F134" s="219" t="s">
        <v>745</v>
      </c>
      <c r="G134" s="220" t="s">
        <v>258</v>
      </c>
      <c r="H134" s="221">
        <v>1</v>
      </c>
      <c r="I134" s="222"/>
      <c r="J134" s="223">
        <f>ROUND(I134*H134,2)</f>
        <v>0</v>
      </c>
      <c r="K134" s="219" t="s">
        <v>298</v>
      </c>
      <c r="L134" s="43"/>
      <c r="M134" s="224" t="s">
        <v>1</v>
      </c>
      <c r="N134" s="225" t="s">
        <v>41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728</v>
      </c>
      <c r="AT134" s="228" t="s">
        <v>132</v>
      </c>
      <c r="AU134" s="228" t="s">
        <v>86</v>
      </c>
      <c r="AY134" s="16" t="s">
        <v>129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84</v>
      </c>
      <c r="BK134" s="229">
        <f>ROUND(I134*H134,2)</f>
        <v>0</v>
      </c>
      <c r="BL134" s="16" t="s">
        <v>728</v>
      </c>
      <c r="BM134" s="228" t="s">
        <v>746</v>
      </c>
    </row>
    <row r="135" s="2" customFormat="1">
      <c r="A135" s="37"/>
      <c r="B135" s="38"/>
      <c r="C135" s="39"/>
      <c r="D135" s="230" t="s">
        <v>139</v>
      </c>
      <c r="E135" s="39"/>
      <c r="F135" s="231" t="s">
        <v>745</v>
      </c>
      <c r="G135" s="39"/>
      <c r="H135" s="39"/>
      <c r="I135" s="232"/>
      <c r="J135" s="39"/>
      <c r="K135" s="39"/>
      <c r="L135" s="43"/>
      <c r="M135" s="233"/>
      <c r="N135" s="234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139</v>
      </c>
      <c r="AU135" s="16" t="s">
        <v>86</v>
      </c>
    </row>
    <row r="136" s="12" customFormat="1" ht="22.8" customHeight="1">
      <c r="A136" s="12"/>
      <c r="B136" s="201"/>
      <c r="C136" s="202"/>
      <c r="D136" s="203" t="s">
        <v>75</v>
      </c>
      <c r="E136" s="215" t="s">
        <v>747</v>
      </c>
      <c r="F136" s="215" t="s">
        <v>748</v>
      </c>
      <c r="G136" s="202"/>
      <c r="H136" s="202"/>
      <c r="I136" s="205"/>
      <c r="J136" s="216">
        <f>BK136</f>
        <v>0</v>
      </c>
      <c r="K136" s="202"/>
      <c r="L136" s="207"/>
      <c r="M136" s="208"/>
      <c r="N136" s="209"/>
      <c r="O136" s="209"/>
      <c r="P136" s="210">
        <f>SUM(P137:P138)</f>
        <v>0</v>
      </c>
      <c r="Q136" s="209"/>
      <c r="R136" s="210">
        <f>SUM(R137:R138)</f>
        <v>0</v>
      </c>
      <c r="S136" s="209"/>
      <c r="T136" s="211">
        <f>SUM(T137:T138)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2" t="s">
        <v>157</v>
      </c>
      <c r="AT136" s="213" t="s">
        <v>75</v>
      </c>
      <c r="AU136" s="213" t="s">
        <v>84</v>
      </c>
      <c r="AY136" s="212" t="s">
        <v>129</v>
      </c>
      <c r="BK136" s="214">
        <f>SUM(BK137:BK138)</f>
        <v>0</v>
      </c>
    </row>
    <row r="137" s="2" customFormat="1">
      <c r="A137" s="37"/>
      <c r="B137" s="38"/>
      <c r="C137" s="217" t="s">
        <v>143</v>
      </c>
      <c r="D137" s="217" t="s">
        <v>132</v>
      </c>
      <c r="E137" s="218" t="s">
        <v>749</v>
      </c>
      <c r="F137" s="219" t="s">
        <v>750</v>
      </c>
      <c r="G137" s="220" t="s">
        <v>258</v>
      </c>
      <c r="H137" s="221">
        <v>1</v>
      </c>
      <c r="I137" s="222"/>
      <c r="J137" s="223">
        <f>ROUND(I137*H137,2)</f>
        <v>0</v>
      </c>
      <c r="K137" s="219" t="s">
        <v>1</v>
      </c>
      <c r="L137" s="43"/>
      <c r="M137" s="224" t="s">
        <v>1</v>
      </c>
      <c r="N137" s="225" t="s">
        <v>41</v>
      </c>
      <c r="O137" s="90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728</v>
      </c>
      <c r="AT137" s="228" t="s">
        <v>132</v>
      </c>
      <c r="AU137" s="228" t="s">
        <v>86</v>
      </c>
      <c r="AY137" s="16" t="s">
        <v>129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84</v>
      </c>
      <c r="BK137" s="229">
        <f>ROUND(I137*H137,2)</f>
        <v>0</v>
      </c>
      <c r="BL137" s="16" t="s">
        <v>728</v>
      </c>
      <c r="BM137" s="228" t="s">
        <v>751</v>
      </c>
    </row>
    <row r="138" s="2" customFormat="1">
      <c r="A138" s="37"/>
      <c r="B138" s="38"/>
      <c r="C138" s="39"/>
      <c r="D138" s="230" t="s">
        <v>139</v>
      </c>
      <c r="E138" s="39"/>
      <c r="F138" s="231" t="s">
        <v>750</v>
      </c>
      <c r="G138" s="39"/>
      <c r="H138" s="39"/>
      <c r="I138" s="232"/>
      <c r="J138" s="39"/>
      <c r="K138" s="39"/>
      <c r="L138" s="43"/>
      <c r="M138" s="268"/>
      <c r="N138" s="269"/>
      <c r="O138" s="270"/>
      <c r="P138" s="270"/>
      <c r="Q138" s="270"/>
      <c r="R138" s="270"/>
      <c r="S138" s="270"/>
      <c r="T138" s="27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139</v>
      </c>
      <c r="AU138" s="16" t="s">
        <v>86</v>
      </c>
    </row>
    <row r="139" s="2" customFormat="1" ht="6.96" customHeight="1">
      <c r="A139" s="37"/>
      <c r="B139" s="65"/>
      <c r="C139" s="66"/>
      <c r="D139" s="66"/>
      <c r="E139" s="66"/>
      <c r="F139" s="66"/>
      <c r="G139" s="66"/>
      <c r="H139" s="66"/>
      <c r="I139" s="66"/>
      <c r="J139" s="66"/>
      <c r="K139" s="66"/>
      <c r="L139" s="43"/>
      <c r="M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</sheetData>
  <sheetProtection sheet="1" autoFilter="0" formatColumns="0" formatRows="0" objects="1" scenarios="1" spinCount="100000" saltValue="SRBf94j5nNAKtAI3dQxh1bQ36b18bMpm8e3hMHL6E/jsUE+2XBPPpP1cNmLHMaU4WBa87RltShmz5smTmQLznw==" hashValue="Z/m6kHivUyHVcoYdemsc68GstraTZq9+HU8KkHX3a0zOKJZzFb7XpwzPlj3zlo9cMcocaFnRErWgQZlL9WpT4g==" algorithmName="SHA-512" password="CC35"/>
  <autoFilter ref="C120:K138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DESKTOP-K849N9T\Jindra</dc:creator>
  <cp:lastModifiedBy>DESKTOP-K849N9T\Jindra</cp:lastModifiedBy>
  <dcterms:created xsi:type="dcterms:W3CDTF">2021-01-14T16:31:37Z</dcterms:created>
  <dcterms:modified xsi:type="dcterms:W3CDTF">2021-01-14T16:31:42Z</dcterms:modified>
</cp:coreProperties>
</file>